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Lohnabrechnungsformulare\2026\"/>
    </mc:Choice>
  </mc:AlternateContent>
  <xr:revisionPtr revIDLastSave="0" documentId="13_ncr:1_{95525816-1B3E-4F99-96A4-3B1C60E01ED3}" xr6:coauthVersionLast="47" xr6:coauthVersionMax="47" xr10:uidLastSave="{00000000-0000-0000-0000-000000000000}"/>
  <workbookProtection workbookAlgorithmName="SHA-512" workbookHashValue="pBkCaNxNwmuxMjO84mmoSLjEXICwmcvxPchSqRJe0jv3R5INzObMMecwNksAmS5hFIen1KupRoxLLxVNW+J2lA==" workbookSaltValue="DSVxJwk0BuVzLYk4W0iZzA==" workbookSpinCount="100000" lockStructure="1"/>
  <bookViews>
    <workbookView xWindow="-120" yWindow="-120" windowWidth="29040" windowHeight="17520" tabRatio="836" xr2:uid="{00000000-000D-0000-FFFF-FFFF00000000}"/>
  </bookViews>
  <sheets>
    <sheet name="Stammdaten" sheetId="17" r:id="rId1"/>
    <sheet name="Makro_Modul" sheetId="15" state="veryHidden" r:id="rId2"/>
    <sheet name="Januar" sheetId="58" r:id="rId3"/>
    <sheet name="Februar" sheetId="97" r:id="rId4"/>
    <sheet name="März" sheetId="98" r:id="rId5"/>
    <sheet name="April" sheetId="99" r:id="rId6"/>
    <sheet name="Mai" sheetId="100" r:id="rId7"/>
    <sheet name="Juni" sheetId="101" r:id="rId8"/>
    <sheet name="Juli" sheetId="102" r:id="rId9"/>
    <sheet name="August" sheetId="103" r:id="rId10"/>
    <sheet name="September" sheetId="104" r:id="rId11"/>
    <sheet name="Oktober" sheetId="105" r:id="rId12"/>
    <sheet name="November" sheetId="106" r:id="rId13"/>
    <sheet name="Dezember" sheetId="107" r:id="rId14"/>
    <sheet name="Lohnzusammenstellung" sheetId="29" r:id="rId15"/>
    <sheet name="Lohnausweis" sheetId="46" r:id="rId16"/>
  </sheets>
  <definedNames>
    <definedName name="_xlnm.Print_Area" localSheetId="5">April!$B$1:$U$63</definedName>
    <definedName name="_xlnm.Print_Area" localSheetId="9">August!$B$1:$U$63</definedName>
    <definedName name="_xlnm.Print_Area" localSheetId="13">Dezember!$B$1:$U$63</definedName>
    <definedName name="_xlnm.Print_Area" localSheetId="3">Februar!$B$1:$U$63</definedName>
    <definedName name="_xlnm.Print_Area" localSheetId="2">Januar!$B$1:$U$63</definedName>
    <definedName name="_xlnm.Print_Area" localSheetId="8">Juli!$B$1:$U$63</definedName>
    <definedName name="_xlnm.Print_Area" localSheetId="7">Juni!$B$1:$U$63</definedName>
    <definedName name="_xlnm.Print_Area" localSheetId="15">Lohnausweis!$A$1:$Z$91</definedName>
    <definedName name="_xlnm.Print_Area" localSheetId="14">Lohnzusammenstellung!$A:$J</definedName>
    <definedName name="_xlnm.Print_Area" localSheetId="6">Mai!$B$1:$U$63</definedName>
    <definedName name="_xlnm.Print_Area" localSheetId="4">März!$B$1:$U$63</definedName>
    <definedName name="_xlnm.Print_Area" localSheetId="12">November!$B$1:$U$63</definedName>
    <definedName name="_xlnm.Print_Area" localSheetId="11">Oktober!$B$1:$U$63</definedName>
    <definedName name="_xlnm.Print_Area" localSheetId="10">September!$B$1:$U$63</definedName>
    <definedName name="_xlnm.Print_Area" localSheetId="0">Stammdaten!$A$1:$I$36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58" l="1"/>
  <c r="H9" i="58" l="1"/>
  <c r="R16" i="58" s="1"/>
  <c r="R19" i="58"/>
  <c r="H10" i="98"/>
  <c r="R19" i="98" s="1"/>
  <c r="H10" i="99"/>
  <c r="R19" i="99" s="1"/>
  <c r="H10" i="100"/>
  <c r="R19" i="100" s="1"/>
  <c r="H10" i="101"/>
  <c r="R19" i="101" s="1"/>
  <c r="H10" i="102"/>
  <c r="R19" i="102" s="1"/>
  <c r="H10" i="103"/>
  <c r="R19" i="103" s="1"/>
  <c r="H10" i="104"/>
  <c r="R19" i="104" s="1"/>
  <c r="H10" i="105"/>
  <c r="R19" i="105" s="1"/>
  <c r="H10" i="106"/>
  <c r="R19" i="106" s="1"/>
  <c r="H10" i="107"/>
  <c r="R19" i="107" s="1"/>
  <c r="H10" i="97"/>
  <c r="R19" i="97" s="1"/>
  <c r="H10" i="58"/>
  <c r="R18" i="97"/>
  <c r="R18" i="98"/>
  <c r="R18" i="99"/>
  <c r="R18" i="100"/>
  <c r="R18" i="101"/>
  <c r="R18" i="102"/>
  <c r="R18" i="103"/>
  <c r="R18" i="104"/>
  <c r="R18" i="105"/>
  <c r="R18" i="106"/>
  <c r="R18" i="107"/>
  <c r="R18" i="58"/>
  <c r="F10" i="46"/>
  <c r="E35" i="17" l="1"/>
  <c r="O12" i="97" l="1"/>
  <c r="O12" i="100"/>
  <c r="I42" i="100" s="1"/>
  <c r="O12" i="101"/>
  <c r="I42" i="101" s="1"/>
  <c r="O12" i="99"/>
  <c r="I42" i="99" s="1"/>
  <c r="F46" i="58" l="1"/>
  <c r="R46" i="58" s="1"/>
  <c r="T24" i="58" l="1"/>
  <c r="B7" i="29" l="1"/>
  <c r="H9" i="107"/>
  <c r="R16" i="107" s="1"/>
  <c r="H8" i="107"/>
  <c r="R20" i="107" s="1"/>
  <c r="H9" i="106"/>
  <c r="R16" i="106" s="1"/>
  <c r="H8" i="106"/>
  <c r="R20" i="106" s="1"/>
  <c r="H9" i="105"/>
  <c r="R16" i="105" s="1"/>
  <c r="H8" i="105"/>
  <c r="R20" i="105" s="1"/>
  <c r="H9" i="104"/>
  <c r="R16" i="104" s="1"/>
  <c r="H8" i="104"/>
  <c r="R20" i="104" s="1"/>
  <c r="H9" i="103"/>
  <c r="R16" i="103" s="1"/>
  <c r="H8" i="103"/>
  <c r="R20" i="103" s="1"/>
  <c r="H9" i="102"/>
  <c r="R16" i="102" s="1"/>
  <c r="H8" i="102"/>
  <c r="R20" i="102" s="1"/>
  <c r="H9" i="101"/>
  <c r="R16" i="101" s="1"/>
  <c r="H8" i="101"/>
  <c r="R20" i="101" s="1"/>
  <c r="H9" i="100"/>
  <c r="R16" i="100" s="1"/>
  <c r="H8" i="100"/>
  <c r="R20" i="100" s="1"/>
  <c r="H9" i="99"/>
  <c r="R16" i="99" s="1"/>
  <c r="H8" i="99"/>
  <c r="R20" i="99" s="1"/>
  <c r="H8" i="98"/>
  <c r="R20" i="98" s="1"/>
  <c r="H9" i="98"/>
  <c r="R16" i="98" s="1"/>
  <c r="H9" i="97"/>
  <c r="R16" i="97" s="1"/>
  <c r="H8" i="97"/>
  <c r="R20" i="97" s="1"/>
  <c r="H8" i="58"/>
  <c r="I3" i="29" l="1"/>
  <c r="R16" i="46" l="1"/>
  <c r="R15" i="46"/>
  <c r="R14" i="46"/>
  <c r="T30" i="58" l="1"/>
  <c r="T30" i="97"/>
  <c r="T30" i="98"/>
  <c r="T30" i="99"/>
  <c r="T30" i="100"/>
  <c r="T30" i="101"/>
  <c r="T30" i="102"/>
  <c r="T30" i="103"/>
  <c r="T30" i="104"/>
  <c r="T30" i="105"/>
  <c r="T30" i="106"/>
  <c r="T30" i="107"/>
  <c r="T24" i="97"/>
  <c r="T24" i="98"/>
  <c r="T24" i="99"/>
  <c r="T24" i="100"/>
  <c r="T24" i="101"/>
  <c r="T24" i="102"/>
  <c r="T24" i="103"/>
  <c r="T24" i="104"/>
  <c r="T24" i="105"/>
  <c r="T24" i="106"/>
  <c r="T24" i="107"/>
  <c r="I30" i="29" l="1"/>
  <c r="M6" i="46"/>
  <c r="R23" i="97"/>
  <c r="R23" i="98"/>
  <c r="R23" i="99"/>
  <c r="R23" i="100"/>
  <c r="R23" i="101"/>
  <c r="R23" i="102"/>
  <c r="R23" i="103"/>
  <c r="R23" i="104"/>
  <c r="R23" i="105"/>
  <c r="R23" i="106"/>
  <c r="R23" i="107"/>
  <c r="R23" i="58"/>
  <c r="I31" i="29" l="1"/>
  <c r="I32" i="29" s="1"/>
  <c r="I26" i="29"/>
  <c r="K26" i="29" s="1"/>
  <c r="I12" i="29"/>
  <c r="Z30" i="46" s="1"/>
  <c r="P58" i="107" l="1"/>
  <c r="T32" i="97" l="1"/>
  <c r="T32" i="98"/>
  <c r="T32" i="99"/>
  <c r="T32" i="100"/>
  <c r="T32" i="101"/>
  <c r="T32" i="102"/>
  <c r="T32" i="103"/>
  <c r="T32" i="104"/>
  <c r="T32" i="105"/>
  <c r="T32" i="106"/>
  <c r="T32" i="107"/>
  <c r="T32" i="58"/>
  <c r="F46" i="97" l="1"/>
  <c r="R46" i="97" s="1"/>
  <c r="Q58" i="107"/>
  <c r="G40" i="107"/>
  <c r="M37" i="107"/>
  <c r="R17" i="107"/>
  <c r="O12" i="107"/>
  <c r="I42" i="107" s="1"/>
  <c r="R8" i="107"/>
  <c r="J6" i="107"/>
  <c r="B6" i="107"/>
  <c r="J5" i="107"/>
  <c r="B5" i="107"/>
  <c r="T4" i="107"/>
  <c r="J4" i="107"/>
  <c r="B4" i="107"/>
  <c r="Q58" i="106"/>
  <c r="P58" i="106"/>
  <c r="G40" i="106"/>
  <c r="M37" i="106"/>
  <c r="R17" i="106"/>
  <c r="O12" i="106"/>
  <c r="I42" i="106" s="1"/>
  <c r="R8" i="106"/>
  <c r="J6" i="106"/>
  <c r="B6" i="106"/>
  <c r="J5" i="106"/>
  <c r="B5" i="106"/>
  <c r="T4" i="106"/>
  <c r="J4" i="106"/>
  <c r="B4" i="106"/>
  <c r="Q58" i="105"/>
  <c r="P58" i="105"/>
  <c r="G40" i="105"/>
  <c r="M37" i="105"/>
  <c r="R17" i="105"/>
  <c r="O12" i="105"/>
  <c r="I42" i="105" s="1"/>
  <c r="R8" i="105"/>
  <c r="J6" i="105"/>
  <c r="B6" i="105"/>
  <c r="J5" i="105"/>
  <c r="B5" i="105"/>
  <c r="T4" i="105"/>
  <c r="J4" i="105"/>
  <c r="B4" i="105"/>
  <c r="Q58" i="104"/>
  <c r="P58" i="104"/>
  <c r="G40" i="104"/>
  <c r="M37" i="104"/>
  <c r="R17" i="104"/>
  <c r="O12" i="104"/>
  <c r="I42" i="104" s="1"/>
  <c r="R8" i="104"/>
  <c r="J6" i="104"/>
  <c r="B6" i="104"/>
  <c r="J5" i="104"/>
  <c r="B5" i="104"/>
  <c r="T4" i="104"/>
  <c r="J4" i="104"/>
  <c r="B4" i="104"/>
  <c r="Q58" i="103"/>
  <c r="P58" i="103"/>
  <c r="G40" i="103"/>
  <c r="M37" i="103"/>
  <c r="R17" i="103"/>
  <c r="O12" i="103"/>
  <c r="I42" i="103" s="1"/>
  <c r="R8" i="103"/>
  <c r="J6" i="103"/>
  <c r="B6" i="103"/>
  <c r="J5" i="103"/>
  <c r="B5" i="103"/>
  <c r="T4" i="103"/>
  <c r="J4" i="103"/>
  <c r="B4" i="103"/>
  <c r="Q58" i="102"/>
  <c r="P58" i="102"/>
  <c r="G40" i="102"/>
  <c r="M37" i="102"/>
  <c r="R17" i="102"/>
  <c r="O12" i="102"/>
  <c r="I42" i="102" s="1"/>
  <c r="R8" i="102"/>
  <c r="J6" i="102"/>
  <c r="B6" i="102"/>
  <c r="J5" i="102"/>
  <c r="B5" i="102"/>
  <c r="T4" i="102"/>
  <c r="J4" i="102"/>
  <c r="B4" i="102"/>
  <c r="Q58" i="101"/>
  <c r="P58" i="101"/>
  <c r="G40" i="101"/>
  <c r="M37" i="101"/>
  <c r="R17" i="101"/>
  <c r="R8" i="101"/>
  <c r="J6" i="101"/>
  <c r="B6" i="101"/>
  <c r="J5" i="101"/>
  <c r="B5" i="101"/>
  <c r="T4" i="101"/>
  <c r="J4" i="101"/>
  <c r="B4" i="101"/>
  <c r="Q58" i="100"/>
  <c r="P58" i="100"/>
  <c r="G40" i="100"/>
  <c r="M37" i="100"/>
  <c r="R17" i="100"/>
  <c r="R8" i="100"/>
  <c r="J6" i="100"/>
  <c r="B6" i="100"/>
  <c r="J5" i="100"/>
  <c r="B5" i="100"/>
  <c r="T4" i="100"/>
  <c r="J4" i="100"/>
  <c r="B4" i="100"/>
  <c r="Q58" i="99"/>
  <c r="P58" i="99"/>
  <c r="G40" i="99"/>
  <c r="M37" i="99"/>
  <c r="R17" i="99"/>
  <c r="R8" i="99"/>
  <c r="J6" i="99"/>
  <c r="B6" i="99"/>
  <c r="J5" i="99"/>
  <c r="B5" i="99"/>
  <c r="T4" i="99"/>
  <c r="J4" i="99"/>
  <c r="B4" i="99"/>
  <c r="Q58" i="98"/>
  <c r="P58" i="98"/>
  <c r="G40" i="98"/>
  <c r="M37" i="98"/>
  <c r="R17" i="98"/>
  <c r="O12" i="98"/>
  <c r="R8" i="98"/>
  <c r="J6" i="98"/>
  <c r="B6" i="98"/>
  <c r="J5" i="98"/>
  <c r="B5" i="98"/>
  <c r="T4" i="98"/>
  <c r="J4" i="98"/>
  <c r="B4" i="98"/>
  <c r="Q58" i="97"/>
  <c r="P58" i="97"/>
  <c r="G40" i="97"/>
  <c r="M37" i="97"/>
  <c r="I25" i="29"/>
  <c r="Z26" i="46" s="1"/>
  <c r="R17" i="97"/>
  <c r="R8" i="97"/>
  <c r="J6" i="97"/>
  <c r="B6" i="97"/>
  <c r="J5" i="97"/>
  <c r="B5" i="97"/>
  <c r="T4" i="97"/>
  <c r="J4" i="97"/>
  <c r="B4" i="97"/>
  <c r="T12" i="98" l="1"/>
  <c r="T14" i="98" s="1"/>
  <c r="I42" i="98"/>
  <c r="T12" i="97"/>
  <c r="I42" i="97"/>
  <c r="T12" i="100"/>
  <c r="T14" i="100" s="1"/>
  <c r="T12" i="105"/>
  <c r="T14" i="105" s="1"/>
  <c r="T12" i="104"/>
  <c r="T14" i="104" s="1"/>
  <c r="T12" i="102"/>
  <c r="T14" i="102" s="1"/>
  <c r="T12" i="106"/>
  <c r="T14" i="106" s="1"/>
  <c r="T12" i="101"/>
  <c r="T14" i="101" s="1"/>
  <c r="T12" i="99"/>
  <c r="T14" i="99" s="1"/>
  <c r="T12" i="103"/>
  <c r="T14" i="103" s="1"/>
  <c r="T12" i="107"/>
  <c r="T14" i="107" s="1"/>
  <c r="I43" i="100"/>
  <c r="I44" i="100" s="1"/>
  <c r="R43" i="100" s="1"/>
  <c r="I43" i="104"/>
  <c r="I44" i="104" s="1"/>
  <c r="R43" i="104" s="1"/>
  <c r="I43" i="101"/>
  <c r="I44" i="101" s="1"/>
  <c r="R43" i="101" s="1"/>
  <c r="I43" i="105"/>
  <c r="I44" i="105" s="1"/>
  <c r="R43" i="105" s="1"/>
  <c r="I43" i="102"/>
  <c r="I44" i="102" s="1"/>
  <c r="R43" i="102" s="1"/>
  <c r="I43" i="106"/>
  <c r="I44" i="106" s="1"/>
  <c r="R43" i="106" s="1"/>
  <c r="I43" i="97"/>
  <c r="I43" i="98"/>
  <c r="I43" i="99"/>
  <c r="I44" i="99" s="1"/>
  <c r="R43" i="99" s="1"/>
  <c r="I43" i="107"/>
  <c r="I44" i="107" s="1"/>
  <c r="R43" i="107" s="1"/>
  <c r="I43" i="103"/>
  <c r="I44" i="103" s="1"/>
  <c r="R43" i="103" s="1"/>
  <c r="T23" i="103" l="1"/>
  <c r="T26" i="103" s="1"/>
  <c r="T23" i="106"/>
  <c r="T26" i="106" s="1"/>
  <c r="T23" i="102"/>
  <c r="T26" i="102" s="1"/>
  <c r="T23" i="105"/>
  <c r="T26" i="105" s="1"/>
  <c r="T23" i="107"/>
  <c r="T26" i="107" s="1"/>
  <c r="T23" i="101"/>
  <c r="T26" i="101" s="1"/>
  <c r="T23" i="98"/>
  <c r="T26" i="98" s="1"/>
  <c r="T16" i="104"/>
  <c r="T23" i="104"/>
  <c r="T26" i="104" s="1"/>
  <c r="T16" i="100"/>
  <c r="T23" i="100"/>
  <c r="T26" i="100" s="1"/>
  <c r="T16" i="99"/>
  <c r="T23" i="99"/>
  <c r="T26" i="99" s="1"/>
  <c r="I44" i="97"/>
  <c r="R43" i="97" s="1"/>
  <c r="I44" i="98"/>
  <c r="R43" i="98" s="1"/>
  <c r="T20" i="99"/>
  <c r="T19" i="99"/>
  <c r="T17" i="99"/>
  <c r="T18" i="99"/>
  <c r="T17" i="101"/>
  <c r="T19" i="101"/>
  <c r="T20" i="101"/>
  <c r="T16" i="101"/>
  <c r="T18" i="101"/>
  <c r="T16" i="98"/>
  <c r="T19" i="98"/>
  <c r="T20" i="98"/>
  <c r="T18" i="98"/>
  <c r="T17" i="98"/>
  <c r="T16" i="106"/>
  <c r="T19" i="106"/>
  <c r="T20" i="106"/>
  <c r="T17" i="106"/>
  <c r="T18" i="106"/>
  <c r="T18" i="104"/>
  <c r="T19" i="104"/>
  <c r="T20" i="104"/>
  <c r="T17" i="104"/>
  <c r="T16" i="102"/>
  <c r="T17" i="102"/>
  <c r="T18" i="102"/>
  <c r="T19" i="102"/>
  <c r="T20" i="102"/>
  <c r="T20" i="107"/>
  <c r="T19" i="107"/>
  <c r="T16" i="107"/>
  <c r="T17" i="107"/>
  <c r="T18" i="107"/>
  <c r="T17" i="105"/>
  <c r="T18" i="105"/>
  <c r="T20" i="105"/>
  <c r="T16" i="105"/>
  <c r="T19" i="105"/>
  <c r="T20" i="103"/>
  <c r="T17" i="103"/>
  <c r="T18" i="103"/>
  <c r="T19" i="103"/>
  <c r="T16" i="103"/>
  <c r="T18" i="100"/>
  <c r="T19" i="100"/>
  <c r="T20" i="100"/>
  <c r="T17" i="100"/>
  <c r="T14" i="97"/>
  <c r="K25" i="29"/>
  <c r="T23" i="97" l="1"/>
  <c r="T26" i="97" s="1"/>
  <c r="T21" i="104"/>
  <c r="T28" i="104" s="1"/>
  <c r="T21" i="98"/>
  <c r="T28" i="98" s="1"/>
  <c r="T21" i="102"/>
  <c r="T28" i="102" s="1"/>
  <c r="T21" i="101"/>
  <c r="T28" i="101" s="1"/>
  <c r="T21" i="107"/>
  <c r="T28" i="107" s="1"/>
  <c r="T21" i="106"/>
  <c r="T28" i="106" s="1"/>
  <c r="T21" i="99"/>
  <c r="T28" i="99" s="1"/>
  <c r="T21" i="105"/>
  <c r="T28" i="105" s="1"/>
  <c r="T21" i="103"/>
  <c r="T28" i="103" s="1"/>
  <c r="T21" i="100"/>
  <c r="T28" i="100" s="1"/>
  <c r="T17" i="97"/>
  <c r="T18" i="97"/>
  <c r="T19" i="97"/>
  <c r="T20" i="97"/>
  <c r="T16" i="97"/>
  <c r="Q58" i="58"/>
  <c r="P58" i="58"/>
  <c r="G40" i="58"/>
  <c r="T21" i="97" l="1"/>
  <c r="T28" i="97" s="1"/>
  <c r="I43" i="58"/>
  <c r="F46" i="98"/>
  <c r="R46" i="98" s="1"/>
  <c r="F46" i="99" s="1"/>
  <c r="R46" i="99" s="1"/>
  <c r="F46" i="100" s="1"/>
  <c r="R46" i="100" s="1"/>
  <c r="F46" i="101" s="1"/>
  <c r="R46" i="101" s="1"/>
  <c r="F46" i="102" s="1"/>
  <c r="R46" i="102" s="1"/>
  <c r="F46" i="103" s="1"/>
  <c r="R46" i="103" s="1"/>
  <c r="F46" i="104" s="1"/>
  <c r="R46" i="104" s="1"/>
  <c r="F46" i="105" s="1"/>
  <c r="R46" i="105" s="1"/>
  <c r="F46" i="106" s="1"/>
  <c r="R46" i="106" s="1"/>
  <c r="F46" i="107" s="1"/>
  <c r="R46" i="107" s="1"/>
  <c r="R8" i="58"/>
  <c r="R17" i="58"/>
  <c r="J6" i="58"/>
  <c r="B6" i="58"/>
  <c r="J5" i="58"/>
  <c r="B5" i="58"/>
  <c r="T4" i="58"/>
  <c r="J4" i="58"/>
  <c r="B4" i="58"/>
  <c r="K12" i="29" l="1"/>
  <c r="B8" i="29"/>
  <c r="O12" i="58" l="1"/>
  <c r="I42" i="58" s="1"/>
  <c r="I44" i="58" l="1"/>
  <c r="R43" i="58" s="1"/>
  <c r="R44" i="58" s="1"/>
  <c r="R42" i="97" s="1"/>
  <c r="R44" i="97" s="1"/>
  <c r="R42" i="98" s="1"/>
  <c r="R44" i="98" s="1"/>
  <c r="R42" i="99" s="1"/>
  <c r="R44" i="99" s="1"/>
  <c r="R42" i="100" s="1"/>
  <c r="R44" i="100" s="1"/>
  <c r="R42" i="101" s="1"/>
  <c r="R44" i="101" s="1"/>
  <c r="R42" i="102" s="1"/>
  <c r="R44" i="102" s="1"/>
  <c r="R42" i="103" s="1"/>
  <c r="R44" i="103" s="1"/>
  <c r="R42" i="104" s="1"/>
  <c r="R44" i="104" s="1"/>
  <c r="R42" i="105" s="1"/>
  <c r="R44" i="105" s="1"/>
  <c r="R42" i="106" s="1"/>
  <c r="R44" i="106" s="1"/>
  <c r="R42" i="107" s="1"/>
  <c r="R44" i="107" s="1"/>
  <c r="T12" i="58"/>
  <c r="T14" i="58" s="1"/>
  <c r="E5" i="29"/>
  <c r="V88" i="46"/>
  <c r="V87" i="46"/>
  <c r="A5" i="29"/>
  <c r="V85" i="46"/>
  <c r="A4" i="29"/>
  <c r="V84" i="46"/>
  <c r="G7" i="29"/>
  <c r="E4" i="29"/>
  <c r="E3" i="29"/>
  <c r="A3" i="29"/>
  <c r="M37" i="58"/>
  <c r="T23" i="58" l="1"/>
  <c r="T26" i="58" s="1"/>
  <c r="T16" i="58"/>
  <c r="T17" i="58"/>
  <c r="I17" i="29" s="1"/>
  <c r="T18" i="58"/>
  <c r="I18" i="29" s="1"/>
  <c r="T19" i="58"/>
  <c r="I19" i="29" s="1"/>
  <c r="T20" i="58"/>
  <c r="I20" i="29" s="1"/>
  <c r="Z50" i="46" s="1"/>
  <c r="I11" i="29"/>
  <c r="I24" i="29" l="1"/>
  <c r="I28" i="29" s="1"/>
  <c r="I16" i="29"/>
  <c r="I22" i="29" s="1"/>
  <c r="T21" i="58"/>
  <c r="T28" i="58" s="1"/>
  <c r="I14" i="29"/>
  <c r="Z24" i="46" s="1"/>
  <c r="Z46" i="46" s="1"/>
  <c r="K11" i="29"/>
  <c r="Z57" i="46" l="1"/>
  <c r="Z48" i="46"/>
  <c r="Z54" i="46" s="1"/>
  <c r="K16" i="29"/>
  <c r="K31" i="29"/>
  <c r="K19" i="29" l="1"/>
  <c r="K17" i="29"/>
  <c r="K18" i="29" l="1"/>
  <c r="K20" i="29"/>
  <c r="E20" i="17" l="1"/>
  <c r="T34" i="58" l="1"/>
  <c r="T37" i="58" s="1"/>
  <c r="T34" i="103"/>
  <c r="T37" i="103" s="1"/>
  <c r="T34" i="105"/>
  <c r="T37" i="105" s="1"/>
  <c r="T34" i="99"/>
  <c r="T37" i="99" s="1"/>
  <c r="T34" i="100"/>
  <c r="T37" i="100" s="1"/>
  <c r="T34" i="102"/>
  <c r="T37" i="102" s="1"/>
  <c r="T34" i="106"/>
  <c r="T37" i="106" s="1"/>
  <c r="T34" i="107"/>
  <c r="T37" i="107" s="1"/>
  <c r="T34" i="104"/>
  <c r="T37" i="104" s="1"/>
  <c r="T34" i="97"/>
  <c r="T37" i="97" s="1"/>
  <c r="T34" i="98"/>
  <c r="T37" i="98" s="1"/>
  <c r="T34" i="101"/>
  <c r="T37" i="101" s="1"/>
  <c r="I3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Bitschnau Lukas</author>
  </authors>
  <commentList>
    <comment ref="A17" authorId="0" shapeId="0" xr:uid="{00000000-0006-0000-0000-000001000000}">
      <text>
        <r>
          <rPr>
            <sz val="9"/>
            <color indexed="81"/>
            <rFont val="Tahoma"/>
            <family val="2"/>
          </rPr>
          <t>neue "AHV-Nummer"</t>
        </r>
      </text>
    </comment>
    <comment ref="A18" authorId="0" shapeId="0" xr:uid="{00000000-0006-0000-0000-000002000000}">
      <text>
        <r>
          <rPr>
            <sz val="9"/>
            <color indexed="81"/>
            <rFont val="Tahoma"/>
            <family val="2"/>
          </rPr>
          <t>Internation Bank Account Number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1AC33B6E-F117-4244-93D6-0304EE40B091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1C16D31-804C-4EB0-B919-FDBAA729A4FE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BAA9EE64-F7B6-4DE4-B5DC-267BEA1B6E97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1DC97932-0088-447B-AAA0-1579EEFD6B4F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</author>
    <author>Lukas Kessler</author>
  </authors>
  <commentList>
    <comment ref="K10" authorId="0" shapeId="0" xr:uid="{00000000-0006-0000-0F00-000001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O10" authorId="0" shapeId="0" xr:uid="{00000000-0006-0000-0F00-000002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V90" authorId="1" shapeId="0" xr:uid="{00000000-0006-0000-0F00-000003000000}">
      <text>
        <r>
          <rPr>
            <sz val="9"/>
            <color indexed="81"/>
            <rFont val="Tahoma"/>
            <family val="2"/>
          </rPr>
          <t>ungesperrtes Feld für die
Erwähnung der zuständigen
Person etc.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0000000-0006-0000-0100-000001000000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F3F7CD7D-0DD0-4ADD-AAFB-A2ADE49BCC51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067B83C1-4EB3-4FF3-9C5E-EBE40EA0B402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B986DC74-3518-42D6-992F-DBFFBE9359DF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60240B5E-E65C-427F-B139-D135AED11237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41358469-814C-42A1-8479-D358028BED28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6E7AA05B-07B6-4AD5-8856-F549338FD5EB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R24" authorId="0" shapeId="0" xr:uid="{9EAD73F8-0F5E-44A7-AAE1-06D771F87083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</commentList>
</comments>
</file>

<file path=xl/sharedStrings.xml><?xml version="1.0" encoding="utf-8"?>
<sst xmlns="http://schemas.openxmlformats.org/spreadsheetml/2006/main" count="1204" uniqueCount="275">
  <si>
    <t xml:space="preserve"> </t>
  </si>
  <si>
    <t>%-Satz</t>
  </si>
  <si>
    <t>Krankentaggeldversicherung</t>
  </si>
  <si>
    <t>BVG</t>
  </si>
  <si>
    <t>Total Zulagen</t>
  </si>
  <si>
    <t xml:space="preserve">AHV-Nr.  </t>
  </si>
  <si>
    <t>Spesen:</t>
  </si>
  <si>
    <t>Adresse</t>
  </si>
  <si>
    <t>Name, Vorname</t>
  </si>
  <si>
    <t>PLZ, Ort</t>
  </si>
  <si>
    <t>Daten Arbeitnehmer</t>
  </si>
  <si>
    <t>Stammdaten</t>
  </si>
  <si>
    <t>Daten Arbeitgeber</t>
  </si>
  <si>
    <t>Geburtsdatum</t>
  </si>
  <si>
    <t>von der Versicherungsgesellschaft. Die hier eingefüllten Zahlen entsprechen</t>
  </si>
  <si>
    <t>Lohnabrechnung</t>
  </si>
  <si>
    <t>Arbeitgeber</t>
  </si>
  <si>
    <t>Arbeitnehmer</t>
  </si>
  <si>
    <t>Naturallohn</t>
  </si>
  <si>
    <t>Massgebender Bruttolohn</t>
  </si>
  <si>
    <t>ALV</t>
  </si>
  <si>
    <t>AHV/IV/EO</t>
  </si>
  <si>
    <t>BVG Pflicht ja/nein</t>
  </si>
  <si>
    <t>weitere Abzüge:</t>
  </si>
  <si>
    <t xml:space="preserve">Total Monatslohn </t>
  </si>
  <si>
    <t>Lohnvorbezug</t>
  </si>
  <si>
    <t>Barauszahlung</t>
  </si>
  <si>
    <t>Verbleibende Ferientage</t>
  </si>
  <si>
    <t>AHV Pflicht ja/nein</t>
  </si>
  <si>
    <t>Total ausbezahlter Lohn</t>
  </si>
  <si>
    <t>Jahr:</t>
  </si>
  <si>
    <t>Sozialversicherungsnr:</t>
  </si>
  <si>
    <t>IBAN</t>
  </si>
  <si>
    <t>Bruttolohn gemäss Arbeitsvertrag</t>
  </si>
  <si>
    <t>Lohnabzüge</t>
  </si>
  <si>
    <t>NBU</t>
  </si>
  <si>
    <t>_____________________</t>
  </si>
  <si>
    <t xml:space="preserve"> ______________________</t>
  </si>
  <si>
    <t>Unterschrift Arbeitgeber</t>
  </si>
  <si>
    <t xml:space="preserve"> Unterschrift Arbeitnehmer</t>
  </si>
  <si>
    <t>Die Richtigkeit bestätigt:</t>
  </si>
  <si>
    <t xml:space="preserve"> Unterschrift Arbeitgeber</t>
  </si>
  <si>
    <t xml:space="preserve"> ___________________________</t>
  </si>
  <si>
    <t>Lohnzusammenstellung</t>
  </si>
  <si>
    <t>A</t>
  </si>
  <si>
    <t>X</t>
  </si>
  <si>
    <t>Lohnausweis  -  Certificat de salaire  -  Certificato di salario</t>
  </si>
  <si>
    <t>B</t>
  </si>
  <si>
    <t>Rentenbescheinigung  -  Attestation de rentes  -  Attestazione delle rendite</t>
  </si>
  <si>
    <t>Unentgeltliche Beförderung zwischen Wohn- und Arbeitsort</t>
  </si>
  <si>
    <t>C</t>
  </si>
  <si>
    <t/>
  </si>
  <si>
    <t>F</t>
  </si>
  <si>
    <t>Transport gratuit entre le domicile et le lieu de travail</t>
  </si>
  <si>
    <t>AHV-Nr. - No AVS - N.AVS</t>
  </si>
  <si>
    <t>Neue AHV-Nr. - Nouveau No AVS - Nuovo N. AVS</t>
  </si>
  <si>
    <t>Trasporto gratuito dal domicilio al luogo di lavoro</t>
  </si>
  <si>
    <t>Kantinenverpflegung/Lunch-Checks</t>
  </si>
  <si>
    <t>D</t>
  </si>
  <si>
    <t>E</t>
  </si>
  <si>
    <t>G</t>
  </si>
  <si>
    <t>Repas à la cantine/chèques-repas</t>
  </si>
  <si>
    <t>Jahr - Année - Anno</t>
  </si>
  <si>
    <t>von - du - dal</t>
  </si>
  <si>
    <t>bis - au - al</t>
  </si>
  <si>
    <t>Pasti alla mensa/buoni pasto</t>
  </si>
  <si>
    <t>H</t>
  </si>
  <si>
    <t>Nur ganze Frankenbeträge</t>
  </si>
  <si>
    <t>Que des montants entiers</t>
  </si>
  <si>
    <t>1.</t>
  </si>
  <si>
    <t>Lohn</t>
  </si>
  <si>
    <t>soweit nicht unter Ziffer 2-7 aufzuführen</t>
  </si>
  <si>
    <t>/Rente</t>
  </si>
  <si>
    <t>Unicamente importi interi</t>
  </si>
  <si>
    <t>Salaire</t>
  </si>
  <si>
    <t>qui ne concerne pas les chiffres 2 à 7 ci-dessous</t>
  </si>
  <si>
    <t>Salario</t>
  </si>
  <si>
    <t>se non da indicare sotto cifre da 2 a 7 più sotto</t>
  </si>
  <si>
    <t>/Rendita</t>
  </si>
  <si>
    <t>2.</t>
  </si>
  <si>
    <t>Gehaltsnebenleistungen</t>
  </si>
  <si>
    <t>Verpflegung, Unterkunft - Pension, logement - Vitto, alloggio</t>
  </si>
  <si>
    <t>+</t>
  </si>
  <si>
    <t>Prestations salariales accessoires</t>
  </si>
  <si>
    <t>Prestazioni accessorie al salario</t>
  </si>
  <si>
    <r>
      <t>Privatanteil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Geschäftswagen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Part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privée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voiture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service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Quota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privata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automobile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di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servizio</t>
    </r>
  </si>
  <si>
    <t>Andere - Autres - Altre</t>
  </si>
  <si>
    <t>Art -Genre - Genere</t>
  </si>
  <si>
    <t>3.</t>
  </si>
  <si>
    <t>Unregelmässige Leistungen - Prestations non périodiques - Prestazioni aperiodiche</t>
  </si>
  <si>
    <t>Art - Genre - Genere</t>
  </si>
  <si>
    <t>4.</t>
  </si>
  <si>
    <t>Kapitalleistungen - Prestations en capital - Prestazioni in capitale</t>
  </si>
  <si>
    <t>Bitte die Wegleitung beachten</t>
  </si>
  <si>
    <t>Observeer s.v.p. la directive</t>
  </si>
  <si>
    <t>Osservare p.f. l'istruzioni</t>
  </si>
  <si>
    <t>5.</t>
  </si>
  <si>
    <t>Beteiligungsrechte gemäss Beiblatt - Droits de participation selon annexe - Diritti di partecipazione secondo allegato</t>
  </si>
  <si>
    <t>6.</t>
  </si>
  <si>
    <t>Verwaltungsratsentschädigungen - Indemnités des membres de l'administration - Indennità dei membri di consigli d'amministrazione</t>
  </si>
  <si>
    <t>7.</t>
  </si>
  <si>
    <t>Andere Leistungen - Autres prestations - Altre prestazioni</t>
  </si>
  <si>
    <t>8.</t>
  </si>
  <si>
    <t>Bruttolohn total / Rente - Salaire brut total / Rente - Salario lordo totale / Rendita</t>
  </si>
  <si>
    <t>=</t>
  </si>
  <si>
    <t>9.</t>
  </si>
  <si>
    <t>Beiträge AHV/IV/EO/ALV/NBUV - Cotisations AVS/AI/APG/AC/AANP - Contributi AVS/AI/IPG/AD/AINP</t>
  </si>
  <si>
    <t>-</t>
  </si>
  <si>
    <t>10.</t>
  </si>
  <si>
    <t>Berufliche Vorsorge</t>
  </si>
  <si>
    <t>2. Säule</t>
  </si>
  <si>
    <t>Ordentliche Beiträge - Cotisations ordinaires - Contributi ordinari</t>
  </si>
  <si>
    <t>Prévoyance professionnelle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</si>
  <si>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pilier</t>
    </r>
  </si>
  <si>
    <t>Previdenza professionale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</si>
  <si>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pilastro</t>
    </r>
  </si>
  <si>
    <t>Beiträge für den Einkauf - Cotisations pour le rachat - Contributi per il riscatto</t>
  </si>
  <si>
    <t>11.</t>
  </si>
  <si>
    <t>Nettolohn/Rente - Salaire net/Rente - Salario netto/Rendita</t>
  </si>
  <si>
    <t>─►</t>
  </si>
  <si>
    <t>In die Steuererklärung übertragen - A reporter sur la déclaration d'impôt - Da riportare nella dichiarazione d'imposta</t>
  </si>
  <si>
    <t>12.</t>
  </si>
  <si>
    <t>Quellensteuerabzug - Retenue de l'impôt à la source - Ritenuta d'imposta alla fonte</t>
  </si>
  <si>
    <t>13.</t>
  </si>
  <si>
    <t>Spesenvergütungen - Allocations pour frais - indennità  per spese</t>
  </si>
  <si>
    <t>Nicht im Bruttolohn (gemäss Ziffer 8) enthalten - Non comprises dans le salaire brut (au chiffre 8) - Non comprese nel salario lordo (sotto cifra 8)</t>
  </si>
  <si>
    <t>Effektive Spesen</t>
  </si>
  <si>
    <t>13.1.1</t>
  </si>
  <si>
    <t>Frais effectifs</t>
  </si>
  <si>
    <t>Spese effettive</t>
  </si>
  <si>
    <t>13.1.2</t>
  </si>
  <si>
    <t>Übrige - Autres - Altre</t>
  </si>
  <si>
    <t>Pauschalspesen</t>
  </si>
  <si>
    <t>13.2.1</t>
  </si>
  <si>
    <t>Repräsentation - Représentation - Rappresentanza</t>
  </si>
  <si>
    <t>Frais forfaitaires</t>
  </si>
  <si>
    <t>Spese forfettarie</t>
  </si>
  <si>
    <t>13.2.2</t>
  </si>
  <si>
    <t>Auto - Voiture - Automobile</t>
  </si>
  <si>
    <t>13.2.3</t>
  </si>
  <si>
    <t>Beiträge an die Weiterbildung - Contributions au perfectionnement - Contributi per il perfezionamento</t>
  </si>
  <si>
    <t>14.</t>
  </si>
  <si>
    <t>Weitere Gehaltsnebenleistungen</t>
  </si>
  <si>
    <t>Art</t>
  </si>
  <si>
    <t>Autres prestations salariales accessoires</t>
  </si>
  <si>
    <t>Genre</t>
  </si>
  <si>
    <t>Altre prestazioni accessorie al salario</t>
  </si>
  <si>
    <t>Genere</t>
  </si>
  <si>
    <t>15.</t>
  </si>
  <si>
    <t>Bemerkungen</t>
  </si>
  <si>
    <t>Observations</t>
  </si>
  <si>
    <t>Osservazioni</t>
  </si>
  <si>
    <t>I</t>
  </si>
  <si>
    <t>Ort und Datum - Lieu et date - Luogo e data</t>
  </si>
  <si>
    <t>Die Richtigkeit und Vollständigkeit bestätigt</t>
  </si>
  <si>
    <t>inkl. genauer Anschrift und Telefonnummer des Arbeitgebers</t>
  </si>
  <si>
    <t>Certifié exact et complet</t>
  </si>
  <si>
    <t>y.c. adresse et numéro de téléphone exacts de l'employeur</t>
  </si>
  <si>
    <t>Certificato esatto e completo</t>
  </si>
  <si>
    <t>compresi indirizzo e numero di telefono esatti del datore di lavoro</t>
  </si>
  <si>
    <t xml:space="preserve">    Form. 11</t>
  </si>
  <si>
    <t xml:space="preserve">Reise, Verpflegung, Übernachtung - Voyage, repas, nuitées </t>
  </si>
  <si>
    <t xml:space="preserve">Bemerkung: Die Versicherungsabzüge können jedes Jahr ändern und sind am besten beim St.Galler Bauernverband nachzufragen </t>
  </si>
  <si>
    <t>Achtung:</t>
  </si>
  <si>
    <t>Bemerkung:</t>
  </si>
  <si>
    <t xml:space="preserve">Wurde der Lohnausweis auf seine Richtigkeit geprüft? Für die Richtigkeit wird keine Haftung übernommen. </t>
  </si>
  <si>
    <t xml:space="preserve">3. Für ein angebrochenes Dienstjahr werden Ferien entsprechen der Dauer des              </t>
  </si>
  <si>
    <t xml:space="preserve">    Arbeitsverhältnisses im Dienstjahr gewährt.</t>
  </si>
  <si>
    <t xml:space="preserve">   a) bis zum vollendeten 20. Altersjahr</t>
  </si>
  <si>
    <t xml:space="preserve">   b) ab vollendetem 50. Altersjahr.</t>
  </si>
  <si>
    <t>Ja</t>
  </si>
  <si>
    <t>Nein</t>
  </si>
  <si>
    <t>Stellen-%</t>
  </si>
  <si>
    <t>Total Sozialabzüge</t>
  </si>
  <si>
    <t>Total weitere Abzüge</t>
  </si>
  <si>
    <t xml:space="preserve">Total weitere Abzüge </t>
  </si>
  <si>
    <t>Lohnzulage</t>
  </si>
  <si>
    <t>weitere Zuschläge</t>
  </si>
  <si>
    <t xml:space="preserve">Total massgebender Bruttolohn </t>
  </si>
  <si>
    <t xml:space="preserve">Bruttolohn </t>
  </si>
  <si>
    <r>
      <t xml:space="preserve">Anrede </t>
    </r>
    <r>
      <rPr>
        <vertAlign val="superscript"/>
        <sz val="10"/>
        <color rgb="FFFF0000"/>
        <rFont val="Arial"/>
        <family val="2"/>
      </rPr>
      <t>1</t>
    </r>
  </si>
  <si>
    <r>
      <rPr>
        <vertAlign val="superscript"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wird für Lohnausweis benötigt</t>
    </r>
  </si>
  <si>
    <r>
      <rPr>
        <vertAlign val="superscript"/>
        <sz val="10"/>
        <color rgb="FFFF0000"/>
        <rFont val="Arial"/>
        <family val="2"/>
      </rPr>
      <t>2</t>
    </r>
    <r>
      <rPr>
        <sz val="10"/>
        <rFont val="Arial"/>
        <family val="2"/>
      </rPr>
      <t xml:space="preserve"> Bruttolohn gemäss Arbeitsvertrag</t>
    </r>
  </si>
  <si>
    <t>Familienzulage Fr./Mt.</t>
  </si>
  <si>
    <t>weitere Abzüge</t>
  </si>
  <si>
    <t>Spesen</t>
  </si>
  <si>
    <t>Überweisung auf Konto</t>
  </si>
  <si>
    <r>
      <t>Naturallohn Fr./Mt.</t>
    </r>
    <r>
      <rPr>
        <vertAlign val="superscript"/>
        <sz val="10"/>
        <color rgb="FFFF0000"/>
        <rFont val="Arial"/>
        <family val="2"/>
      </rPr>
      <t xml:space="preserve"> 3</t>
    </r>
  </si>
  <si>
    <t>Telefon</t>
  </si>
  <si>
    <t>h</t>
  </si>
  <si>
    <t>Ort und Datum:</t>
  </si>
  <si>
    <t>Arbeitszeitabrechnung</t>
  </si>
  <si>
    <t>Tag</t>
  </si>
  <si>
    <t>Total</t>
  </si>
  <si>
    <t>Feriensaldo in Tagen</t>
  </si>
  <si>
    <t>bezogen</t>
  </si>
  <si>
    <t>____________________________</t>
  </si>
  <si>
    <t>Ort, Datum</t>
  </si>
  <si>
    <t>Jahresarbeitszeit in h</t>
  </si>
  <si>
    <t>min</t>
  </si>
  <si>
    <t>Monat</t>
  </si>
  <si>
    <t>August</t>
  </si>
  <si>
    <t xml:space="preserve">AHV-Nr. </t>
  </si>
  <si>
    <t>Notiz</t>
  </si>
  <si>
    <t>%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</si>
  <si>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</si>
  <si>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</si>
  <si>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</si>
  <si>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</si>
  <si>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</si>
  <si>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</si>
  <si>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</si>
  <si>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</si>
  <si>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</si>
  <si>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</si>
  <si>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</si>
  <si>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Quellensteuer</t>
  </si>
  <si>
    <t>Familienzulagen</t>
  </si>
  <si>
    <t>Arbeitnehmer/in</t>
  </si>
  <si>
    <t>Jahr</t>
  </si>
  <si>
    <t>Soll Arbeitszeit</t>
  </si>
  <si>
    <t>Geleistete Arbeitszeit</t>
  </si>
  <si>
    <t>Arbeitszeit</t>
  </si>
  <si>
    <t xml:space="preserve">Dieses elektronische Lohnformular ist nur eine Hilfe zur Lohnabrechnung. 
Trotz der Hilfestellung dieses Lohnformulars sollte jede Lohnabrechnung kontrolliert werden.
</t>
  </si>
  <si>
    <t>Neujahr, Ostermontag, Bundesfeiertag, Weihnachten und Stephanstag gelten gemäss NAV als bezahlte, arbeitsfreie Arbeitstage.</t>
  </si>
  <si>
    <t xml:space="preserve">Fallen diese Feiertage auf einen Sonntag oder in die Zeit von Krankheit, Unfall oder Militärdienst, können sie nicht nachbezogen werden. </t>
  </si>
  <si>
    <t>Ostermontag</t>
  </si>
  <si>
    <t>Bundesfeiertag</t>
  </si>
  <si>
    <t xml:space="preserve">Jahresarbeitszeit </t>
  </si>
  <si>
    <t>Fr.</t>
  </si>
  <si>
    <t>NAV Art. 11:</t>
  </si>
  <si>
    <t xml:space="preserve">oder auf der Musterlohnabrechnung auf unserer Homepage nachzuschlagen. Dazu der Link:  </t>
  </si>
  <si>
    <t xml:space="preserve">ist der Abzug unter folgendem Link einsehbar:  </t>
  </si>
  <si>
    <t xml:space="preserve">www.sg.ch/quellensteuer. </t>
  </si>
  <si>
    <r>
      <t xml:space="preserve">Bruttolohn pro Monat (100 %) </t>
    </r>
    <r>
      <rPr>
        <vertAlign val="superscript"/>
        <sz val="10"/>
        <color rgb="FFFF0000"/>
        <rFont val="Arial"/>
        <family val="2"/>
      </rPr>
      <t>2</t>
    </r>
  </si>
  <si>
    <t xml:space="preserve">Weihnachtstag und Stephanstag </t>
  </si>
  <si>
    <r>
      <rPr>
        <vertAlign val="superscript"/>
        <sz val="10"/>
        <color rgb="FFFF0000"/>
        <rFont val="Arial"/>
        <family val="2"/>
      </rPr>
      <t>3</t>
    </r>
    <r>
      <rPr>
        <sz val="10"/>
        <rFont val="Arial"/>
        <family val="2"/>
      </rPr>
      <t xml:space="preserve"> nur effektiv bezogene Kost und Logis, Berechnung siehe SBV Lohnrichtlinien (bauern-sg.ch -&gt; Fachinformationen -&gt; Arbeitsrecht)</t>
    </r>
  </si>
  <si>
    <r>
      <t xml:space="preserve">AHV/IV/EO Satz % </t>
    </r>
    <r>
      <rPr>
        <vertAlign val="superscript"/>
        <sz val="9"/>
        <color rgb="FFFF0000"/>
        <rFont val="Arial"/>
        <family val="2"/>
      </rPr>
      <t>4</t>
    </r>
  </si>
  <si>
    <r>
      <t xml:space="preserve">ALV Satz % </t>
    </r>
    <r>
      <rPr>
        <vertAlign val="superscript"/>
        <sz val="10"/>
        <color rgb="FFFF0000"/>
        <rFont val="Arial"/>
        <family val="2"/>
      </rPr>
      <t>5</t>
    </r>
  </si>
  <si>
    <r>
      <t xml:space="preserve">Nichtberufsunfall % </t>
    </r>
    <r>
      <rPr>
        <vertAlign val="superscript"/>
        <sz val="10"/>
        <color rgb="FFFF0000"/>
        <rFont val="Arial"/>
        <family val="2"/>
      </rPr>
      <t>6</t>
    </r>
  </si>
  <si>
    <r>
      <t xml:space="preserve">BVG % </t>
    </r>
    <r>
      <rPr>
        <vertAlign val="superscript"/>
        <sz val="10"/>
        <color rgb="FFFF0000"/>
        <rFont val="Arial"/>
        <family val="2"/>
      </rPr>
      <t>7</t>
    </r>
  </si>
  <si>
    <r>
      <t xml:space="preserve">Quellensteuer </t>
    </r>
    <r>
      <rPr>
        <vertAlign val="superscript"/>
        <sz val="10"/>
        <color rgb="FFFF0000"/>
        <rFont val="Arial"/>
        <family val="2"/>
      </rPr>
      <t>8</t>
    </r>
  </si>
  <si>
    <r>
      <t xml:space="preserve">Ferientage pro Jahr </t>
    </r>
    <r>
      <rPr>
        <vertAlign val="superscript"/>
        <sz val="10"/>
        <color rgb="FFFF0000"/>
        <rFont val="Arial"/>
        <family val="2"/>
      </rPr>
      <t>9</t>
    </r>
  </si>
  <si>
    <r>
      <t xml:space="preserve">Monatsarbeitszeit </t>
    </r>
    <r>
      <rPr>
        <b/>
        <vertAlign val="superscript"/>
        <sz val="10"/>
        <color rgb="FFFF0000"/>
        <rFont val="Arial"/>
        <family val="2"/>
      </rPr>
      <t>10</t>
    </r>
  </si>
  <si>
    <r>
      <rPr>
        <vertAlign val="superscript"/>
        <sz val="10"/>
        <color rgb="FFFF0000"/>
        <rFont val="Arial"/>
        <family val="2"/>
      </rPr>
      <t xml:space="preserve">11 </t>
    </r>
    <r>
      <rPr>
        <sz val="10"/>
        <rFont val="Arial"/>
        <family val="2"/>
      </rPr>
      <t>Bezahlte Feiertage</t>
    </r>
  </si>
  <si>
    <r>
      <rPr>
        <vertAlign val="superscript"/>
        <sz val="10"/>
        <color rgb="FFFF0000"/>
        <rFont val="Arial"/>
        <family val="2"/>
      </rPr>
      <t xml:space="preserve">9 </t>
    </r>
    <r>
      <rPr>
        <sz val="10"/>
        <rFont val="Arial"/>
        <family val="2"/>
      </rPr>
      <t>Berechnung Ferien:</t>
    </r>
  </si>
  <si>
    <r>
      <rPr>
        <vertAlign val="superscript"/>
        <sz val="10"/>
        <color rgb="FFFF0000"/>
        <rFont val="Arial"/>
        <family val="2"/>
      </rPr>
      <t>8</t>
    </r>
    <r>
      <rPr>
        <sz val="10"/>
        <rFont val="Arial"/>
        <family val="2"/>
      </rPr>
      <t xml:space="preserve"> Quellensteuer: Fragen zur Quellensteuer bzw. die Grundlagen zur Berechnung finden sie unter </t>
    </r>
  </si>
  <si>
    <r>
      <rPr>
        <vertAlign val="superscript"/>
        <sz val="11"/>
        <color rgb="FFFF0000"/>
        <rFont val="Arial"/>
        <family val="2"/>
      </rPr>
      <t xml:space="preserve">7 </t>
    </r>
    <r>
      <rPr>
        <sz val="10"/>
        <rFont val="Arial"/>
        <family val="2"/>
      </rPr>
      <t>Die BVG-Pflicht (berufliche Vorsorge) besteht für Angestellte ab dem ersten Januar nach dem sie den 17. Geburtstag feiern können,</t>
    </r>
  </si>
  <si>
    <r>
      <rPr>
        <vertAlign val="superscript"/>
        <sz val="11"/>
        <color rgb="FFFF0000"/>
        <rFont val="Arial"/>
        <family val="2"/>
      </rPr>
      <t xml:space="preserve">6 </t>
    </r>
    <r>
      <rPr>
        <sz val="10"/>
        <rFont val="Arial"/>
        <family val="2"/>
      </rPr>
      <t>Die Höhe des Abzuges beim Krankentaggeld und der Nichtbetriebsunfallversicherung ist abhängig</t>
    </r>
  </si>
  <si>
    <r>
      <rPr>
        <vertAlign val="superscript"/>
        <sz val="10"/>
        <color rgb="FFFF0000"/>
        <rFont val="Arial"/>
        <family val="2"/>
      </rPr>
      <t>4</t>
    </r>
    <r>
      <rPr>
        <sz val="10"/>
        <rFont val="Arial"/>
        <family val="2"/>
      </rPr>
      <t xml:space="preserve"> Bei Arbeitnehmenden zwischen 18 Jahren und dem ordentlichen gesetzlichen Rentenalter</t>
    </r>
  </si>
  <si>
    <r>
      <t xml:space="preserve">Krankentaggeld % </t>
    </r>
    <r>
      <rPr>
        <vertAlign val="superscript"/>
        <sz val="10"/>
        <color rgb="FFFF0000"/>
        <rFont val="Arial"/>
        <family val="2"/>
      </rPr>
      <t>6</t>
    </r>
  </si>
  <si>
    <r>
      <t xml:space="preserve">Bezahlte Feiertage </t>
    </r>
    <r>
      <rPr>
        <vertAlign val="superscript"/>
        <sz val="10"/>
        <color rgb="FFFF0000"/>
        <rFont val="Arial"/>
        <family val="2"/>
      </rPr>
      <t>11</t>
    </r>
  </si>
  <si>
    <t>Überstunden</t>
  </si>
  <si>
    <t>Überstunden Vormonat</t>
  </si>
  <si>
    <t>Saldo Überstunden</t>
  </si>
  <si>
    <t xml:space="preserve">Überstunden  </t>
  </si>
  <si>
    <t xml:space="preserve">Saldo Überstunden </t>
  </si>
  <si>
    <t>Herr</t>
  </si>
  <si>
    <t>Frau</t>
  </si>
  <si>
    <r>
      <rPr>
        <vertAlign val="superscript"/>
        <sz val="10"/>
        <color rgb="FFFF0000"/>
        <rFont val="Arial"/>
        <family val="2"/>
      </rPr>
      <t>5</t>
    </r>
    <r>
      <rPr>
        <sz val="10"/>
        <rFont val="Arial"/>
        <family val="2"/>
      </rPr>
      <t xml:space="preserve"> Falls familieneigene Arbeitskraft: Satz auf 0 setzen, weil keine Beitragspflicht </t>
    </r>
  </si>
  <si>
    <t>dem Globalversicherungstarif Landwirtschaft des St.Galler Bauernverbandes (Taggeld mit einer Wartefrist von 30 Tagen).</t>
  </si>
  <si>
    <t>https://www.bauern-sg.ch/de/Versicherungen/Globalversicherung-</t>
  </si>
  <si>
    <t>Neujahr</t>
  </si>
  <si>
    <t>Stundensaldo Vorjahr</t>
  </si>
  <si>
    <r>
      <t>sofern ihr Lohn</t>
    </r>
    <r>
      <rPr>
        <sz val="10"/>
        <color rgb="FFFF0000"/>
        <rFont val="Arial"/>
        <family val="2"/>
      </rPr>
      <t xml:space="preserve"> CHF 1'890.- pro Monat übersteigt</t>
    </r>
    <r>
      <rPr>
        <sz val="10"/>
        <rFont val="Arial"/>
        <family val="2"/>
      </rPr>
      <t>. Die BVG-Prämie ist bei Ihrer Vorsorgekasse zu erfragen. Im Falle der Globalversicherung</t>
    </r>
  </si>
  <si>
    <t>1.Der/Die Arbeitnehmer/in hat Anspruch auf vier Wochen bezahlte Ferien je Jahr (20 Tage bei 5-Tage Woche).</t>
  </si>
  <si>
    <t xml:space="preserve">2. Der Ferienanspruch beträgt fünf Wochen (25 Tage bei 5-Tage Wochen) je Jahr: </t>
  </si>
  <si>
    <r>
      <rPr>
        <vertAlign val="superscript"/>
        <sz val="10"/>
        <color rgb="FFFF0000"/>
        <rFont val="Arial"/>
        <family val="2"/>
      </rPr>
      <t xml:space="preserve">10 </t>
    </r>
    <r>
      <rPr>
        <sz val="10"/>
        <rFont val="Arial"/>
        <family val="2"/>
      </rPr>
      <t>Berechnung Monatsarbeitszeit: Anzahl Werktage im Monat (Montag-Freitag) * 9.9h</t>
    </r>
  </si>
  <si>
    <t xml:space="preserve">bezogene Ferientage müssen mit 9 h 54 min in der Arbeitszeitabrechnung aufgeführt werden </t>
  </si>
  <si>
    <t>Beitragsrechner 2026</t>
  </si>
  <si>
    <t>Tarifberechnung und Arbeitnehmerbeiträge 2026</t>
  </si>
  <si>
    <t>Der Arbeitgeber muss mindestens die Hälfte der Prämie übernehmen, somit darf hier maximal die Hälfte des totalen Prämiensatzes eingetragen werden.</t>
  </si>
  <si>
    <t>Ferien und Arbeitszeit im Jahre 2026</t>
  </si>
  <si>
    <t>NBU Pflicht ja/nein</t>
  </si>
  <si>
    <t>Nettolohn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</si>
</sst>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mmmm\ yy"/>
    <numFmt numFmtId="166" formatCode="0.000"/>
    <numFmt numFmtId="167" formatCode="[$-807]d/\ mmm/\ yyyy;@"/>
    <numFmt numFmtId="168" formatCode="&quot;Fr.&quot;\ #,##0.00"/>
    <numFmt numFmtId="169" formatCode="d/\ mmmm\ yyyy"/>
    <numFmt numFmtId="170" formatCode="[hh]:mm"/>
    <numFmt numFmtId="171" formatCode="0.0"/>
  </numFmts>
  <fonts count="5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9"/>
      <color indexed="81"/>
      <name val="Tahoma"/>
      <family val="2"/>
    </font>
    <font>
      <u/>
      <sz val="12"/>
      <name val="Arial"/>
      <family val="2"/>
    </font>
    <font>
      <i/>
      <sz val="13.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2.5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i/>
      <sz val="13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11"/>
      <color rgb="FFFF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u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ashed">
        <color indexed="22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ashed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ashed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/>
      <top style="dashed">
        <color theme="0" tint="-0.499984740745262"/>
      </top>
      <bottom style="thin">
        <color theme="0" tint="-0.499984740745262"/>
      </bottom>
      <diagonal/>
    </border>
    <border>
      <left/>
      <right/>
      <top style="dashed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499984740745262"/>
      </top>
      <bottom style="dash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1" applyNumberFormat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/>
    <xf numFmtId="0" fontId="7" fillId="0" borderId="0" xfId="0" applyFont="1"/>
    <xf numFmtId="0" fontId="7" fillId="0" borderId="8" xfId="0" applyFont="1" applyBorder="1" applyAlignment="1">
      <alignment horizontal="right"/>
    </xf>
    <xf numFmtId="0" fontId="7" fillId="0" borderId="3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8" xfId="0" applyFont="1" applyBorder="1"/>
    <xf numFmtId="0" fontId="12" fillId="0" borderId="0" xfId="0" applyFont="1"/>
    <xf numFmtId="0" fontId="8" fillId="0" borderId="0" xfId="0" applyFont="1"/>
    <xf numFmtId="2" fontId="8" fillId="0" borderId="0" xfId="0" applyNumberFormat="1" applyFont="1"/>
    <xf numFmtId="0" fontId="13" fillId="0" borderId="0" xfId="0" applyFont="1"/>
    <xf numFmtId="0" fontId="14" fillId="0" borderId="0" xfId="0" applyFont="1"/>
    <xf numFmtId="0" fontId="9" fillId="0" borderId="0" xfId="0" applyFont="1"/>
    <xf numFmtId="0" fontId="15" fillId="0" borderId="0" xfId="0" applyFont="1"/>
    <xf numFmtId="0" fontId="7" fillId="0" borderId="0" xfId="0" applyFont="1" applyAlignment="1">
      <alignment horizontal="center"/>
    </xf>
    <xf numFmtId="0" fontId="18" fillId="0" borderId="0" xfId="0" applyFont="1"/>
    <xf numFmtId="0" fontId="19" fillId="0" borderId="4" xfId="0" applyFont="1" applyBorder="1"/>
    <xf numFmtId="0" fontId="19" fillId="0" borderId="0" xfId="0" applyFont="1"/>
    <xf numFmtId="0" fontId="7" fillId="2" borderId="0" xfId="0" applyFont="1" applyFill="1"/>
    <xf numFmtId="0" fontId="7" fillId="0" borderId="0" xfId="0" applyFont="1" applyAlignment="1">
      <alignment horizontal="right"/>
    </xf>
    <xf numFmtId="0" fontId="12" fillId="2" borderId="0" xfId="0" applyFont="1" applyFill="1"/>
    <xf numFmtId="0" fontId="7" fillId="0" borderId="11" xfId="0" applyFont="1" applyBorder="1"/>
    <xf numFmtId="0" fontId="14" fillId="0" borderId="4" xfId="0" applyFont="1" applyBorder="1"/>
    <xf numFmtId="0" fontId="16" fillId="0" borderId="0" xfId="0" applyFont="1"/>
    <xf numFmtId="0" fontId="14" fillId="0" borderId="8" xfId="0" applyFont="1" applyBorder="1"/>
    <xf numFmtId="0" fontId="10" fillId="2" borderId="6" xfId="0" applyFont="1" applyFill="1" applyBorder="1"/>
    <xf numFmtId="0" fontId="11" fillId="2" borderId="6" xfId="0" applyFont="1" applyFill="1" applyBorder="1"/>
    <xf numFmtId="0" fontId="10" fillId="2" borderId="12" xfId="0" applyFont="1" applyFill="1" applyBorder="1"/>
    <xf numFmtId="0" fontId="7" fillId="0" borderId="0" xfId="0" applyFont="1" applyAlignment="1">
      <alignment horizontal="left"/>
    </xf>
    <xf numFmtId="0" fontId="20" fillId="0" borderId="0" xfId="0" applyFont="1"/>
    <xf numFmtId="16" fontId="2" fillId="0" borderId="0" xfId="0" applyNumberFormat="1" applyFont="1"/>
    <xf numFmtId="0" fontId="22" fillId="0" borderId="3" xfId="0" applyFont="1" applyBorder="1"/>
    <xf numFmtId="0" fontId="23" fillId="0" borderId="0" xfId="0" applyFont="1"/>
    <xf numFmtId="0" fontId="26" fillId="0" borderId="0" xfId="0" applyFont="1" applyProtection="1">
      <protection hidden="1"/>
    </xf>
    <xf numFmtId="49" fontId="27" fillId="0" borderId="0" xfId="0" applyNumberFormat="1" applyFont="1" applyAlignment="1" applyProtection="1">
      <alignment horizontal="right"/>
      <protection hidden="1"/>
    </xf>
    <xf numFmtId="0" fontId="15" fillId="6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169" fontId="26" fillId="0" borderId="0" xfId="0" applyNumberFormat="1" applyFont="1" applyProtection="1">
      <protection hidden="1"/>
    </xf>
    <xf numFmtId="169" fontId="26" fillId="0" borderId="0" xfId="0" applyNumberFormat="1" applyFont="1" applyAlignment="1" applyProtection="1">
      <alignment horizontal="center"/>
      <protection hidden="1"/>
    </xf>
    <xf numFmtId="169" fontId="30" fillId="0" borderId="0" xfId="0" applyNumberFormat="1" applyFont="1" applyAlignment="1" applyProtection="1">
      <alignment horizontal="left"/>
      <protection hidden="1"/>
    </xf>
    <xf numFmtId="0" fontId="26" fillId="0" borderId="14" xfId="0" applyFont="1" applyBorder="1" applyProtection="1">
      <protection hidden="1"/>
    </xf>
    <xf numFmtId="0" fontId="30" fillId="0" borderId="14" xfId="0" applyFont="1" applyBorder="1" applyProtection="1">
      <protection hidden="1"/>
    </xf>
    <xf numFmtId="0" fontId="26" fillId="0" borderId="14" xfId="0" applyFont="1" applyBorder="1" applyAlignment="1" applyProtection="1">
      <alignment horizontal="center"/>
      <protection hidden="1"/>
    </xf>
    <xf numFmtId="3" fontId="15" fillId="6" borderId="0" xfId="4" applyNumberFormat="1" applyFont="1" applyFill="1" applyProtection="1">
      <protection locked="0"/>
    </xf>
    <xf numFmtId="3" fontId="15" fillId="0" borderId="0" xfId="4" applyNumberFormat="1" applyFont="1" applyFill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3" fillId="0" borderId="14" xfId="0" applyFont="1" applyBorder="1" applyProtection="1">
      <protection hidden="1"/>
    </xf>
    <xf numFmtId="0" fontId="34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49" fontId="27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26" fillId="5" borderId="0" xfId="0" applyFont="1" applyFill="1" applyProtection="1">
      <protection hidden="1"/>
    </xf>
    <xf numFmtId="0" fontId="26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36" fillId="0" borderId="0" xfId="0" applyFont="1"/>
    <xf numFmtId="0" fontId="18" fillId="0" borderId="0" xfId="0" applyFont="1" applyAlignment="1">
      <alignment wrapText="1"/>
    </xf>
    <xf numFmtId="0" fontId="25" fillId="0" borderId="0" xfId="2" applyProtection="1"/>
    <xf numFmtId="0" fontId="17" fillId="0" borderId="0" xfId="0" applyFont="1"/>
    <xf numFmtId="165" fontId="10" fillId="2" borderId="6" xfId="0" applyNumberFormat="1" applyFont="1" applyFill="1" applyBorder="1" applyAlignment="1">
      <alignment horizontal="left"/>
    </xf>
    <xf numFmtId="2" fontId="7" fillId="0" borderId="0" xfId="0" applyNumberFormat="1" applyFont="1"/>
    <xf numFmtId="0" fontId="15" fillId="6" borderId="0" xfId="0" applyFont="1" applyFill="1" applyAlignment="1">
      <alignment horizontal="center"/>
    </xf>
    <xf numFmtId="0" fontId="29" fillId="0" borderId="0" xfId="0" applyFont="1" applyAlignment="1">
      <alignment vertical="center"/>
    </xf>
    <xf numFmtId="3" fontId="15" fillId="6" borderId="0" xfId="4" applyNumberFormat="1" applyFont="1" applyFill="1" applyProtection="1">
      <protection locked="0" hidden="1"/>
    </xf>
    <xf numFmtId="3" fontId="27" fillId="6" borderId="0" xfId="4" applyNumberFormat="1" applyFont="1" applyFill="1" applyProtection="1">
      <protection locked="0" hidden="1"/>
    </xf>
    <xf numFmtId="0" fontId="37" fillId="0" borderId="0" xfId="0" applyFont="1"/>
    <xf numFmtId="0" fontId="7" fillId="0" borderId="25" xfId="0" applyFont="1" applyBorder="1"/>
    <xf numFmtId="0" fontId="38" fillId="0" borderId="0" xfId="0" applyFont="1"/>
    <xf numFmtId="164" fontId="4" fillId="0" borderId="2" xfId="4" applyFont="1" applyFill="1" applyBorder="1" applyProtection="1"/>
    <xf numFmtId="164" fontId="7" fillId="0" borderId="10" xfId="4" applyFont="1" applyFill="1" applyBorder="1" applyProtection="1"/>
    <xf numFmtId="0" fontId="7" fillId="0" borderId="4" xfId="0" applyFont="1" applyBorder="1"/>
    <xf numFmtId="0" fontId="36" fillId="0" borderId="1" xfId="0" applyFont="1" applyBorder="1"/>
    <xf numFmtId="164" fontId="39" fillId="0" borderId="26" xfId="4" applyFont="1" applyFill="1" applyBorder="1" applyProtection="1"/>
    <xf numFmtId="164" fontId="40" fillId="0" borderId="26" xfId="4" applyFont="1" applyFill="1" applyBorder="1" applyProtection="1"/>
    <xf numFmtId="164" fontId="4" fillId="0" borderId="27" xfId="4" applyFont="1" applyFill="1" applyBorder="1" applyProtection="1"/>
    <xf numFmtId="0" fontId="12" fillId="0" borderId="25" xfId="0" applyFont="1" applyBorder="1"/>
    <xf numFmtId="1" fontId="7" fillId="0" borderId="0" xfId="0" applyNumberFormat="1" applyFont="1"/>
    <xf numFmtId="164" fontId="39" fillId="0" borderId="0" xfId="4" applyFont="1" applyFill="1" applyBorder="1" applyProtection="1"/>
    <xf numFmtId="0" fontId="1" fillId="0" borderId="0" xfId="0" applyFont="1"/>
    <xf numFmtId="0" fontId="1" fillId="0" borderId="0" xfId="0" applyFont="1" applyAlignment="1">
      <alignment wrapText="1"/>
    </xf>
    <xf numFmtId="0" fontId="7" fillId="0" borderId="28" xfId="0" applyFont="1" applyBorder="1"/>
    <xf numFmtId="0" fontId="7" fillId="0" borderId="9" xfId="0" applyFont="1" applyBorder="1" applyAlignment="1">
      <alignment horizontal="right"/>
    </xf>
    <xf numFmtId="166" fontId="7" fillId="4" borderId="10" xfId="3" applyNumberFormat="1" applyFont="1" applyFill="1" applyBorder="1" applyProtection="1">
      <protection locked="0"/>
    </xf>
    <xf numFmtId="0" fontId="43" fillId="0" borderId="0" xfId="0" applyFont="1"/>
    <xf numFmtId="0" fontId="1" fillId="0" borderId="0" xfId="0" applyFont="1" applyAlignment="1">
      <alignment horizontal="right"/>
    </xf>
    <xf numFmtId="0" fontId="39" fillId="0" borderId="0" xfId="0" applyFont="1"/>
    <xf numFmtId="0" fontId="6" fillId="0" borderId="0" xfId="0" applyFont="1"/>
    <xf numFmtId="0" fontId="1" fillId="0" borderId="0" xfId="0" applyFont="1" applyProtection="1">
      <protection locked="0"/>
    </xf>
    <xf numFmtId="0" fontId="24" fillId="0" borderId="0" xfId="0" applyFont="1"/>
    <xf numFmtId="14" fontId="0" fillId="0" borderId="0" xfId="0" applyNumberFormat="1"/>
    <xf numFmtId="0" fontId="8" fillId="0" borderId="0" xfId="0" applyFont="1" applyAlignment="1">
      <alignment horizontal="center" wrapText="1"/>
    </xf>
    <xf numFmtId="0" fontId="7" fillId="0" borderId="5" xfId="0" applyFont="1" applyBorder="1" applyAlignment="1">
      <alignment horizontal="right"/>
    </xf>
    <xf numFmtId="0" fontId="7" fillId="0" borderId="29" xfId="0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vertical="top" wrapText="1"/>
    </xf>
    <xf numFmtId="0" fontId="7" fillId="0" borderId="31" xfId="0" applyFont="1" applyBorder="1" applyAlignment="1">
      <alignment horizontal="right" vertical="top" wrapText="1"/>
    </xf>
    <xf numFmtId="1" fontId="7" fillId="4" borderId="33" xfId="0" applyNumberFormat="1" applyFont="1" applyFill="1" applyBorder="1" applyAlignment="1" applyProtection="1">
      <alignment horizontal="center" wrapText="1"/>
      <protection locked="0"/>
    </xf>
    <xf numFmtId="0" fontId="7" fillId="4" borderId="30" xfId="0" applyFont="1" applyFill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>
      <alignment horizontal="center" wrapText="1"/>
    </xf>
    <xf numFmtId="0" fontId="7" fillId="4" borderId="31" xfId="0" applyFont="1" applyFill="1" applyBorder="1" applyAlignment="1" applyProtection="1">
      <alignment horizontal="center" wrapText="1"/>
      <protection locked="0"/>
    </xf>
    <xf numFmtId="0" fontId="7" fillId="4" borderId="31" xfId="0" applyFont="1" applyFill="1" applyBorder="1" applyProtection="1">
      <protection locked="0"/>
    </xf>
    <xf numFmtId="0" fontId="7" fillId="0" borderId="32" xfId="0" applyFont="1" applyBorder="1" applyAlignment="1">
      <alignment horizontal="right" vertical="top" wrapText="1"/>
    </xf>
    <xf numFmtId="0" fontId="7" fillId="4" borderId="34" xfId="0" applyFont="1" applyFill="1" applyBorder="1" applyAlignment="1" applyProtection="1">
      <alignment horizontal="left" vertical="top" wrapText="1"/>
      <protection locked="0"/>
    </xf>
    <xf numFmtId="0" fontId="7" fillId="0" borderId="36" xfId="0" applyFont="1" applyBorder="1" applyAlignment="1">
      <alignment horizontal="center" wrapText="1"/>
    </xf>
    <xf numFmtId="0" fontId="7" fillId="4" borderId="32" xfId="0" applyFont="1" applyFill="1" applyBorder="1" applyAlignment="1" applyProtection="1">
      <alignment horizontal="center" wrapText="1"/>
      <protection locked="0"/>
    </xf>
    <xf numFmtId="0" fontId="7" fillId="4" borderId="32" xfId="0" applyFont="1" applyFill="1" applyBorder="1" applyProtection="1">
      <protection locked="0"/>
    </xf>
    <xf numFmtId="0" fontId="7" fillId="0" borderId="37" xfId="0" applyFont="1" applyBorder="1" applyAlignment="1">
      <alignment horizontal="center" wrapText="1"/>
    </xf>
    <xf numFmtId="0" fontId="7" fillId="4" borderId="38" xfId="0" applyFont="1" applyFill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167" fontId="7" fillId="0" borderId="0" xfId="0" applyNumberFormat="1" applyFont="1" applyAlignment="1">
      <alignment horizontal="center"/>
    </xf>
    <xf numFmtId="2" fontId="7" fillId="4" borderId="24" xfId="0" applyNumberFormat="1" applyFont="1" applyFill="1" applyBorder="1" applyProtection="1">
      <protection locked="0"/>
    </xf>
    <xf numFmtId="0" fontId="0" fillId="0" borderId="51" xfId="0" applyBorder="1"/>
    <xf numFmtId="0" fontId="1" fillId="3" borderId="51" xfId="0" applyFont="1" applyFill="1" applyBorder="1" applyProtection="1">
      <protection locked="0"/>
    </xf>
    <xf numFmtId="0" fontId="1" fillId="0" borderId="51" xfId="0" applyFont="1" applyBorder="1"/>
    <xf numFmtId="0" fontId="1" fillId="3" borderId="51" xfId="0" applyFont="1" applyFill="1" applyBorder="1" applyAlignment="1" applyProtection="1">
      <alignment horizontal="left"/>
      <protection locked="0"/>
    </xf>
    <xf numFmtId="0" fontId="18" fillId="0" borderId="51" xfId="0" applyFont="1" applyBorder="1"/>
    <xf numFmtId="14" fontId="1" fillId="3" borderId="51" xfId="0" applyNumberFormat="1" applyFont="1" applyFill="1" applyBorder="1" applyAlignment="1" applyProtection="1">
      <alignment horizontal="left"/>
      <protection locked="0"/>
    </xf>
    <xf numFmtId="0" fontId="14" fillId="0" borderId="51" xfId="0" applyFont="1" applyBorder="1"/>
    <xf numFmtId="1" fontId="0" fillId="3" borderId="51" xfId="0" applyNumberFormat="1" applyFill="1" applyBorder="1" applyAlignment="1" applyProtection="1">
      <alignment horizontal="left"/>
      <protection locked="0"/>
    </xf>
    <xf numFmtId="0" fontId="1" fillId="0" borderId="14" xfId="0" applyFont="1" applyBorder="1"/>
    <xf numFmtId="2" fontId="0" fillId="3" borderId="14" xfId="0" applyNumberFormat="1" applyFill="1" applyBorder="1" applyProtection="1">
      <protection locked="0"/>
    </xf>
    <xf numFmtId="0" fontId="0" fillId="3" borderId="51" xfId="0" applyFill="1" applyBorder="1" applyProtection="1">
      <protection locked="0"/>
    </xf>
    <xf numFmtId="0" fontId="1" fillId="0" borderId="52" xfId="0" applyFont="1" applyBorder="1"/>
    <xf numFmtId="0" fontId="0" fillId="3" borderId="52" xfId="0" applyFill="1" applyBorder="1" applyProtection="1">
      <protection locked="0"/>
    </xf>
    <xf numFmtId="0" fontId="0" fillId="0" borderId="52" xfId="0" applyBorder="1"/>
    <xf numFmtId="0" fontId="24" fillId="0" borderId="51" xfId="0" applyFont="1" applyBorder="1"/>
    <xf numFmtId="2" fontId="0" fillId="3" borderId="51" xfId="0" applyNumberFormat="1" applyFill="1" applyBorder="1" applyAlignment="1" applyProtection="1">
      <alignment horizontal="left"/>
      <protection locked="0"/>
    </xf>
    <xf numFmtId="9" fontId="0" fillId="3" borderId="51" xfId="3" applyFont="1" applyFill="1" applyBorder="1" applyAlignment="1" applyProtection="1">
      <alignment horizontal="left"/>
      <protection locked="0"/>
    </xf>
    <xf numFmtId="0" fontId="1" fillId="0" borderId="51" xfId="0" applyFont="1" applyBorder="1" applyAlignment="1">
      <alignment vertical="top"/>
    </xf>
    <xf numFmtId="1" fontId="18" fillId="3" borderId="51" xfId="0" applyNumberFormat="1" applyFont="1" applyFill="1" applyBorder="1" applyAlignment="1" applyProtection="1">
      <alignment horizontal="left" vertical="top" wrapText="1"/>
      <protection locked="0"/>
    </xf>
    <xf numFmtId="0" fontId="18" fillId="0" borderId="0" xfId="0" applyFont="1" applyAlignment="1">
      <alignment vertical="top" wrapText="1"/>
    </xf>
    <xf numFmtId="2" fontId="7" fillId="0" borderId="44" xfId="0" applyNumberFormat="1" applyFont="1" applyBorder="1" applyProtection="1">
      <protection hidden="1"/>
    </xf>
    <xf numFmtId="0" fontId="7" fillId="0" borderId="43" xfId="0" applyFont="1" applyBorder="1" applyAlignment="1" applyProtection="1">
      <alignment horizontal="center"/>
      <protection hidden="1"/>
    </xf>
    <xf numFmtId="0" fontId="7" fillId="0" borderId="46" xfId="0" applyFont="1" applyBorder="1" applyProtection="1">
      <protection hidden="1"/>
    </xf>
    <xf numFmtId="0" fontId="7" fillId="0" borderId="45" xfId="0" applyFont="1" applyBorder="1" applyProtection="1">
      <protection hidden="1"/>
    </xf>
    <xf numFmtId="2" fontId="7" fillId="0" borderId="43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44" xfId="0" applyFont="1" applyBorder="1" applyProtection="1">
      <protection hidden="1"/>
    </xf>
    <xf numFmtId="0" fontId="7" fillId="0" borderId="43" xfId="0" applyFont="1" applyBorder="1" applyProtection="1">
      <protection hidden="1"/>
    </xf>
    <xf numFmtId="0" fontId="8" fillId="0" borderId="40" xfId="0" applyFont="1" applyBorder="1" applyProtection="1">
      <protection hidden="1"/>
    </xf>
    <xf numFmtId="1" fontId="8" fillId="0" borderId="40" xfId="0" applyNumberFormat="1" applyFont="1" applyBorder="1" applyAlignment="1" applyProtection="1">
      <alignment horizontal="center"/>
      <protection hidden="1"/>
    </xf>
    <xf numFmtId="0" fontId="8" fillId="0" borderId="40" xfId="0" applyFont="1" applyBorder="1" applyAlignment="1" applyProtection="1">
      <alignment horizontal="center"/>
      <protection hidden="1"/>
    </xf>
    <xf numFmtId="170" fontId="8" fillId="0" borderId="40" xfId="0" applyNumberFormat="1" applyFont="1" applyBorder="1" applyProtection="1"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64" fontId="39" fillId="0" borderId="2" xfId="4" applyFont="1" applyFill="1" applyBorder="1" applyProtection="1">
      <protection hidden="1"/>
    </xf>
    <xf numFmtId="0" fontId="14" fillId="0" borderId="0" xfId="0" applyFont="1" applyProtection="1">
      <protection hidden="1"/>
    </xf>
    <xf numFmtId="164" fontId="7" fillId="4" borderId="50" xfId="4" applyFont="1" applyFill="1" applyBorder="1" applyProtection="1">
      <protection locked="0" hidden="1"/>
    </xf>
    <xf numFmtId="164" fontId="7" fillId="3" borderId="10" xfId="4" applyFont="1" applyFill="1" applyBorder="1" applyProtection="1">
      <protection locked="0" hidden="1"/>
    </xf>
    <xf numFmtId="168" fontId="15" fillId="0" borderId="0" xfId="0" applyNumberFormat="1" applyFont="1" applyProtection="1">
      <protection hidden="1"/>
    </xf>
    <xf numFmtId="164" fontId="7" fillId="0" borderId="10" xfId="4" applyFont="1" applyFill="1" applyBorder="1" applyProtection="1">
      <protection hidden="1"/>
    </xf>
    <xf numFmtId="164" fontId="4" fillId="0" borderId="2" xfId="4" applyFont="1" applyFill="1" applyBorder="1" applyProtection="1">
      <protection hidden="1"/>
    </xf>
    <xf numFmtId="164" fontId="7" fillId="4" borderId="10" xfId="4" applyFont="1" applyFill="1" applyBorder="1" applyProtection="1">
      <protection locked="0" hidden="1"/>
    </xf>
    <xf numFmtId="168" fontId="9" fillId="0" borderId="0" xfId="0" applyNumberFormat="1" applyFont="1" applyProtection="1">
      <protection hidden="1"/>
    </xf>
    <xf numFmtId="164" fontId="36" fillId="0" borderId="13" xfId="4" applyFont="1" applyFill="1" applyBorder="1" applyProtection="1">
      <protection hidden="1"/>
    </xf>
    <xf numFmtId="2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36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6" fillId="0" borderId="3" xfId="0" applyFont="1" applyBorder="1" applyProtection="1">
      <protection hidden="1"/>
    </xf>
    <xf numFmtId="0" fontId="22" fillId="0" borderId="3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3" xfId="0" applyFont="1" applyBorder="1" applyAlignment="1" applyProtection="1">
      <alignment horizontal="right"/>
      <protection hidden="1"/>
    </xf>
    <xf numFmtId="0" fontId="36" fillId="0" borderId="4" xfId="0" applyFont="1" applyBorder="1" applyProtection="1">
      <protection hidden="1"/>
    </xf>
    <xf numFmtId="0" fontId="36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8" fillId="0" borderId="4" xfId="0" applyFont="1" applyBorder="1" applyProtection="1">
      <protection hidden="1"/>
    </xf>
    <xf numFmtId="0" fontId="8" fillId="0" borderId="0" xfId="0" applyFont="1" applyProtection="1">
      <protection hidden="1"/>
    </xf>
    <xf numFmtId="0" fontId="7" fillId="0" borderId="4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" fontId="7" fillId="4" borderId="0" xfId="0" applyNumberFormat="1" applyFont="1" applyFill="1" applyProtection="1">
      <protection locked="0" hidden="1"/>
    </xf>
    <xf numFmtId="0" fontId="7" fillId="2" borderId="0" xfId="0" applyFont="1" applyFill="1" applyProtection="1">
      <protection hidden="1"/>
    </xf>
    <xf numFmtId="0" fontId="7" fillId="0" borderId="6" xfId="0" applyFont="1" applyBorder="1" applyProtection="1">
      <protection hidden="1"/>
    </xf>
    <xf numFmtId="0" fontId="7" fillId="0" borderId="39" xfId="0" applyFont="1" applyBorder="1" applyProtection="1">
      <protection hidden="1"/>
    </xf>
    <xf numFmtId="0" fontId="10" fillId="2" borderId="6" xfId="0" applyFont="1" applyFill="1" applyBorder="1" applyProtection="1">
      <protection hidden="1"/>
    </xf>
    <xf numFmtId="0" fontId="11" fillId="2" borderId="6" xfId="0" applyFont="1" applyFill="1" applyBorder="1" applyProtection="1">
      <protection hidden="1"/>
    </xf>
    <xf numFmtId="165" fontId="10" fillId="2" borderId="6" xfId="0" applyNumberFormat="1" applyFont="1" applyFill="1" applyBorder="1" applyAlignment="1" applyProtection="1">
      <alignment horizontal="left"/>
      <protection hidden="1"/>
    </xf>
    <xf numFmtId="171" fontId="0" fillId="0" borderId="51" xfId="0" applyNumberFormat="1" applyBorder="1"/>
    <xf numFmtId="1" fontId="0" fillId="4" borderId="51" xfId="0" applyNumberFormat="1" applyFill="1" applyBorder="1" applyProtection="1">
      <protection locked="0"/>
    </xf>
    <xf numFmtId="49" fontId="7" fillId="0" borderId="0" xfId="0" applyNumberFormat="1" applyFont="1" applyAlignment="1">
      <alignment horizontal="center"/>
    </xf>
    <xf numFmtId="43" fontId="4" fillId="0" borderId="2" xfId="4" applyNumberFormat="1" applyFont="1" applyFill="1" applyBorder="1" applyProtection="1"/>
    <xf numFmtId="43" fontId="20" fillId="0" borderId="2" xfId="4" applyNumberFormat="1" applyFont="1" applyFill="1" applyBorder="1" applyProtection="1"/>
    <xf numFmtId="164" fontId="7" fillId="0" borderId="50" xfId="4" applyFont="1" applyFill="1" applyBorder="1" applyProtection="1">
      <protection hidden="1"/>
    </xf>
    <xf numFmtId="2" fontId="7" fillId="4" borderId="44" xfId="0" applyNumberFormat="1" applyFont="1" applyFill="1" applyBorder="1" applyProtection="1">
      <protection locked="0"/>
    </xf>
    <xf numFmtId="171" fontId="1" fillId="0" borderId="51" xfId="0" applyNumberFormat="1" applyFont="1" applyBorder="1"/>
    <xf numFmtId="171" fontId="24" fillId="0" borderId="51" xfId="0" applyNumberFormat="1" applyFont="1" applyBorder="1"/>
    <xf numFmtId="1" fontId="1" fillId="3" borderId="51" xfId="0" applyNumberFormat="1" applyFont="1" applyFill="1" applyBorder="1" applyAlignment="1" applyProtection="1">
      <alignment horizontal="left"/>
      <protection locked="0"/>
    </xf>
    <xf numFmtId="0" fontId="38" fillId="0" borderId="0" xfId="0" applyFont="1" applyAlignment="1">
      <alignment vertical="top" wrapText="1"/>
    </xf>
    <xf numFmtId="17" fontId="38" fillId="0" borderId="0" xfId="0" applyNumberFormat="1" applyFont="1"/>
    <xf numFmtId="0" fontId="44" fillId="0" borderId="0" xfId="0" applyFont="1"/>
    <xf numFmtId="166" fontId="0" fillId="4" borderId="51" xfId="0" applyNumberFormat="1" applyFill="1" applyBorder="1" applyProtection="1">
      <protection locked="0"/>
    </xf>
    <xf numFmtId="0" fontId="0" fillId="4" borderId="51" xfId="0" applyFill="1" applyBorder="1" applyProtection="1">
      <protection locked="0"/>
    </xf>
    <xf numFmtId="3" fontId="15" fillId="9" borderId="0" xfId="4" applyNumberFormat="1" applyFont="1" applyFill="1" applyBorder="1" applyProtection="1"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1" fontId="7" fillId="0" borderId="33" xfId="0" applyNumberFormat="1" applyFont="1" applyBorder="1" applyAlignment="1" applyProtection="1">
      <alignment horizontal="center" wrapText="1"/>
      <protection locked="0"/>
    </xf>
    <xf numFmtId="0" fontId="7" fillId="0" borderId="3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2" fontId="7" fillId="0" borderId="29" xfId="0" applyNumberFormat="1" applyFont="1" applyBorder="1" applyProtection="1">
      <protection locked="0"/>
    </xf>
    <xf numFmtId="17" fontId="44" fillId="0" borderId="0" xfId="0" applyNumberFormat="1" applyFont="1"/>
    <xf numFmtId="0" fontId="7" fillId="0" borderId="54" xfId="0" applyFont="1" applyBorder="1"/>
    <xf numFmtId="164" fontId="39" fillId="0" borderId="54" xfId="4" applyFont="1" applyFill="1" applyBorder="1" applyProtection="1"/>
    <xf numFmtId="0" fontId="7" fillId="0" borderId="55" xfId="0" applyFont="1" applyBorder="1"/>
    <xf numFmtId="164" fontId="40" fillId="0" borderId="55" xfId="4" applyFont="1" applyFill="1" applyBorder="1" applyProtection="1"/>
    <xf numFmtId="2" fontId="7" fillId="0" borderId="56" xfId="0" applyNumberFormat="1" applyFont="1" applyBorder="1" applyProtection="1">
      <protection hidden="1"/>
    </xf>
    <xf numFmtId="2" fontId="7" fillId="4" borderId="43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25" fillId="0" borderId="0" xfId="2" applyAlignment="1" applyProtection="1">
      <protection locked="0"/>
    </xf>
    <xf numFmtId="0" fontId="7" fillId="0" borderId="7" xfId="0" applyFont="1" applyBorder="1" applyProtection="1">
      <protection hidden="1"/>
    </xf>
    <xf numFmtId="1" fontId="7" fillId="4" borderId="39" xfId="0" applyNumberFormat="1" applyFont="1" applyFill="1" applyBorder="1" applyProtection="1">
      <protection locked="0" hidden="1"/>
    </xf>
    <xf numFmtId="0" fontId="25" fillId="0" borderId="0" xfId="2" applyAlignment="1" applyProtection="1">
      <alignment horizontal="left"/>
      <protection locked="0"/>
    </xf>
    <xf numFmtId="0" fontId="1" fillId="7" borderId="16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left" vertical="top" wrapText="1"/>
    </xf>
    <xf numFmtId="0" fontId="25" fillId="0" borderId="0" xfId="2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left"/>
      <protection hidden="1"/>
    </xf>
    <xf numFmtId="0" fontId="7" fillId="0" borderId="46" xfId="0" applyFont="1" applyBorder="1" applyAlignment="1" applyProtection="1">
      <alignment horizontal="left"/>
      <protection hidden="1"/>
    </xf>
    <xf numFmtId="0" fontId="7" fillId="0" borderId="45" xfId="0" applyFont="1" applyBorder="1" applyAlignment="1" applyProtection="1">
      <alignment horizontal="left"/>
      <protection hidden="1"/>
    </xf>
    <xf numFmtId="0" fontId="36" fillId="0" borderId="0" xfId="0" applyFont="1" applyAlignment="1">
      <alignment horizontal="left"/>
    </xf>
    <xf numFmtId="0" fontId="7" fillId="4" borderId="48" xfId="0" applyFont="1" applyFill="1" applyBorder="1" applyAlignment="1" applyProtection="1">
      <alignment horizontal="center"/>
      <protection locked="0"/>
    </xf>
    <xf numFmtId="0" fontId="7" fillId="4" borderId="30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>
      <protection hidden="1"/>
    </xf>
    <xf numFmtId="0" fontId="7" fillId="3" borderId="24" xfId="0" applyFont="1" applyFill="1" applyBorder="1" applyAlignment="1" applyProtection="1">
      <alignment horizontal="left"/>
      <protection locked="0"/>
    </xf>
    <xf numFmtId="9" fontId="7" fillId="4" borderId="46" xfId="0" applyNumberFormat="1" applyFont="1" applyFill="1" applyBorder="1" applyAlignment="1" applyProtection="1">
      <alignment horizontal="right"/>
      <protection locked="0"/>
    </xf>
    <xf numFmtId="2" fontId="7" fillId="3" borderId="24" xfId="0" applyNumberFormat="1" applyFont="1" applyFill="1" applyBorder="1" applyAlignment="1" applyProtection="1">
      <alignment horizontal="left"/>
      <protection locked="0"/>
    </xf>
    <xf numFmtId="0" fontId="8" fillId="0" borderId="53" xfId="0" applyFont="1" applyBorder="1" applyAlignment="1">
      <alignment horizontal="center" wrapText="1"/>
    </xf>
    <xf numFmtId="14" fontId="7" fillId="3" borderId="23" xfId="0" applyNumberFormat="1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 applyProtection="1">
      <alignment horizontal="left"/>
      <protection locked="0"/>
    </xf>
    <xf numFmtId="0" fontId="7" fillId="0" borderId="2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3" borderId="41" xfId="0" applyFont="1" applyFill="1" applyBorder="1" applyAlignment="1" applyProtection="1">
      <alignment horizontal="center"/>
      <protection locked="0"/>
    </xf>
    <xf numFmtId="0" fontId="7" fillId="3" borderId="40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4" borderId="47" xfId="0" applyFont="1" applyFill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/>
      <protection locked="0"/>
    </xf>
    <xf numFmtId="0" fontId="7" fillId="4" borderId="32" xfId="0" applyFont="1" applyFill="1" applyBorder="1" applyAlignment="1" applyProtection="1">
      <alignment horizontal="center"/>
      <protection locked="0"/>
    </xf>
    <xf numFmtId="0" fontId="7" fillId="0" borderId="41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1" fontId="7" fillId="0" borderId="41" xfId="0" applyNumberFormat="1" applyFont="1" applyBorder="1" applyAlignment="1">
      <alignment horizontal="center" wrapText="1"/>
    </xf>
    <xf numFmtId="1" fontId="7" fillId="0" borderId="40" xfId="0" applyNumberFormat="1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49" xfId="0" applyFont="1" applyBorder="1" applyAlignment="1">
      <alignment horizontal="center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left"/>
      <protection locked="0"/>
    </xf>
    <xf numFmtId="0" fontId="7" fillId="2" borderId="0" xfId="0" applyFont="1" applyFill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26" fillId="0" borderId="0" xfId="0" applyFont="1" applyAlignment="1" applyProtection="1">
      <alignment horizontal="center"/>
      <protection locked="0" hidden="1"/>
    </xf>
    <xf numFmtId="0" fontId="18" fillId="8" borderId="15" xfId="0" applyFont="1" applyFill="1" applyBorder="1" applyAlignment="1">
      <alignment horizontal="left" vertical="top" wrapText="1"/>
    </xf>
    <xf numFmtId="0" fontId="18" fillId="8" borderId="16" xfId="0" applyFont="1" applyFill="1" applyBorder="1" applyAlignment="1">
      <alignment horizontal="left" vertical="top" wrapText="1"/>
    </xf>
    <xf numFmtId="0" fontId="18" fillId="8" borderId="17" xfId="0" applyFont="1" applyFill="1" applyBorder="1" applyAlignment="1">
      <alignment horizontal="left" vertical="top" wrapText="1"/>
    </xf>
    <xf numFmtId="0" fontId="18" fillId="8" borderId="18" xfId="0" applyFont="1" applyFill="1" applyBorder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8" fillId="8" borderId="19" xfId="0" applyFont="1" applyFill="1" applyBorder="1" applyAlignment="1">
      <alignment horizontal="left" vertical="top" wrapText="1"/>
    </xf>
    <xf numFmtId="0" fontId="18" fillId="8" borderId="20" xfId="0" applyFont="1" applyFill="1" applyBorder="1" applyAlignment="1">
      <alignment horizontal="left" vertical="top" wrapText="1"/>
    </xf>
    <xf numFmtId="0" fontId="18" fillId="8" borderId="21" xfId="0" applyFont="1" applyFill="1" applyBorder="1" applyAlignment="1">
      <alignment horizontal="left" vertical="top" wrapText="1"/>
    </xf>
    <xf numFmtId="0" fontId="18" fillId="8" borderId="22" xfId="0" applyFont="1" applyFill="1" applyBorder="1" applyAlignment="1">
      <alignment horizontal="left" vertical="top" wrapText="1"/>
    </xf>
    <xf numFmtId="49" fontId="27" fillId="0" borderId="0" xfId="0" applyNumberFormat="1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  <xf numFmtId="0" fontId="26" fillId="6" borderId="0" xfId="0" applyFont="1" applyFill="1" applyAlignment="1" applyProtection="1">
      <alignment horizontal="left"/>
      <protection locked="0"/>
    </xf>
    <xf numFmtId="0" fontId="26" fillId="5" borderId="0" xfId="0" applyFont="1" applyFill="1" applyAlignment="1">
      <alignment horizontal="left"/>
    </xf>
    <xf numFmtId="49" fontId="27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textRotation="90"/>
      <protection hidden="1"/>
    </xf>
    <xf numFmtId="0" fontId="26" fillId="0" borderId="0" xfId="0" applyFont="1" applyAlignment="1" applyProtection="1">
      <alignment horizontal="center"/>
      <protection hidden="1"/>
    </xf>
    <xf numFmtId="49" fontId="18" fillId="0" borderId="14" xfId="0" applyNumberFormat="1" applyFont="1" applyBorder="1" applyAlignment="1" applyProtection="1">
      <alignment horizontal="center"/>
      <protection hidden="1"/>
    </xf>
    <xf numFmtId="14" fontId="15" fillId="6" borderId="0" xfId="0" applyNumberFormat="1" applyFont="1" applyFill="1" applyAlignment="1" applyProtection="1">
      <alignment horizontal="left"/>
      <protection locked="0" hidden="1"/>
    </xf>
    <xf numFmtId="0" fontId="15" fillId="6" borderId="0" xfId="0" applyFont="1" applyFill="1" applyAlignment="1" applyProtection="1">
      <alignment horizontal="left"/>
      <protection locked="0" hidden="1"/>
    </xf>
    <xf numFmtId="14" fontId="15" fillId="9" borderId="0" xfId="0" applyNumberFormat="1" applyFont="1" applyFill="1" applyAlignment="1" applyProtection="1">
      <alignment horizontal="left"/>
      <protection locked="0"/>
    </xf>
    <xf numFmtId="0" fontId="15" fillId="9" borderId="0" xfId="0" applyFont="1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hidden="1"/>
    </xf>
    <xf numFmtId="164" fontId="3" fillId="0" borderId="0" xfId="4" applyFont="1" applyFill="1" applyBorder="1" applyProtection="1">
      <protection hidden="1"/>
    </xf>
    <xf numFmtId="0" fontId="3" fillId="10" borderId="0" xfId="0" applyFont="1" applyFill="1"/>
    <xf numFmtId="0" fontId="9" fillId="10" borderId="0" xfId="0" applyFont="1" applyFill="1"/>
    <xf numFmtId="164" fontId="3" fillId="10" borderId="2" xfId="4" applyFont="1" applyFill="1" applyBorder="1" applyProtection="1">
      <protection hidden="1"/>
    </xf>
    <xf numFmtId="0" fontId="50" fillId="0" borderId="0" xfId="2" applyFont="1" applyAlignment="1" applyProtection="1">
      <protection locked="0"/>
    </xf>
  </cellXfs>
  <cellStyles count="5">
    <cellStyle name="Britschgi" xfId="1" xr:uid="{00000000-0005-0000-0000-000000000000}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grisano.ch/fileadmin/agrisanoch/02_Angebot/Globalversicherung/Berufliche_Vorsorge/Tarife_Beitragsrechner/2026/BVG_Plan_A_d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g.ch/steuern-finanzen/steuern/formulare-wegleitungen/quellensteuern.html" TargetMode="External"/><Relationship Id="rId1" Type="http://schemas.openxmlformats.org/officeDocument/2006/relationships/hyperlink" Target="https://www.bauern-sg.ch/de/Versicherungen/Globalversicherung-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iew.officeapps.live.com/op/view.aspx?src=https%3A%2F%2Fwww.agrisano.ch%2Ffileadmin%2Fagrisanoch%2F02_Angebot%2FGlobalversicherung%2FBerufliche_Vorsorge%2FTarife_Beitragsrechner%2F2026%2F2026__BeitragsrechnerPencas_de.xlsx&amp;wdOrigin=BROWSELINK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S66"/>
  <sheetViews>
    <sheetView showGridLines="0" tabSelected="1" zoomScale="90" zoomScaleNormal="90" workbookViewId="0">
      <selection activeCell="B7" sqref="B7"/>
    </sheetView>
  </sheetViews>
  <sheetFormatPr baseColWidth="10" defaultColWidth="11.42578125" defaultRowHeight="17.25" customHeight="1" x14ac:dyDescent="0.2"/>
  <cols>
    <col min="1" max="1" width="27.140625" customWidth="1"/>
    <col min="2" max="2" width="24.85546875" customWidth="1"/>
    <col min="3" max="3" width="3" customWidth="1"/>
    <col min="4" max="4" width="22.140625" customWidth="1"/>
    <col min="5" max="5" width="17.7109375" bestFit="1" customWidth="1"/>
    <col min="6" max="6" width="5.42578125" customWidth="1"/>
    <col min="7" max="7" width="6.140625" customWidth="1"/>
    <col min="8" max="8" width="5.42578125" customWidth="1"/>
    <col min="9" max="9" width="25.28515625" customWidth="1"/>
    <col min="10" max="10" width="16.140625" customWidth="1"/>
    <col min="11" max="11" width="14.28515625" bestFit="1" customWidth="1"/>
    <col min="12" max="12" width="7" customWidth="1"/>
  </cols>
  <sheetData>
    <row r="1" spans="1:19" ht="17.25" customHeight="1" x14ac:dyDescent="0.3">
      <c r="A1" s="38" t="s">
        <v>11</v>
      </c>
    </row>
    <row r="2" spans="1:19" ht="17.25" customHeight="1" x14ac:dyDescent="0.3">
      <c r="A2" s="3"/>
    </row>
    <row r="3" spans="1:19" ht="17.25" customHeight="1" x14ac:dyDescent="0.3">
      <c r="A3" s="3" t="s">
        <v>30</v>
      </c>
      <c r="B3" s="131">
        <v>2026</v>
      </c>
    </row>
    <row r="5" spans="1:19" ht="17.25" customHeight="1" thickBot="1" x14ac:dyDescent="0.3">
      <c r="M5" s="77" t="s">
        <v>163</v>
      </c>
    </row>
    <row r="6" spans="1:19" ht="17.25" customHeight="1" x14ac:dyDescent="0.3">
      <c r="A6" s="38" t="s">
        <v>12</v>
      </c>
      <c r="C6" s="24"/>
      <c r="D6" s="38" t="s">
        <v>34</v>
      </c>
      <c r="E6" s="111"/>
      <c r="M6" s="238" t="s">
        <v>223</v>
      </c>
      <c r="N6" s="238"/>
      <c r="O6" s="238"/>
      <c r="P6" s="238"/>
      <c r="Q6" s="238"/>
      <c r="R6" s="238"/>
      <c r="S6" s="238"/>
    </row>
    <row r="7" spans="1:19" ht="17.25" customHeight="1" x14ac:dyDescent="0.2">
      <c r="A7" s="136" t="s">
        <v>8</v>
      </c>
      <c r="B7" s="137"/>
      <c r="D7" s="144" t="s">
        <v>187</v>
      </c>
      <c r="E7" s="145">
        <v>0</v>
      </c>
      <c r="F7" s="144" t="s">
        <v>229</v>
      </c>
      <c r="M7" s="239"/>
      <c r="N7" s="239"/>
      <c r="O7" s="239"/>
      <c r="P7" s="239"/>
      <c r="Q7" s="239"/>
      <c r="R7" s="239"/>
      <c r="S7" s="239"/>
    </row>
    <row r="8" spans="1:19" ht="17.25" customHeight="1" x14ac:dyDescent="0.2">
      <c r="A8" s="136" t="s">
        <v>7</v>
      </c>
      <c r="B8" s="137"/>
      <c r="C8" s="24"/>
      <c r="D8" s="138" t="s">
        <v>237</v>
      </c>
      <c r="E8" s="216">
        <v>5.3</v>
      </c>
      <c r="F8" s="138" t="s">
        <v>204</v>
      </c>
      <c r="M8" s="155"/>
      <c r="N8" s="155"/>
      <c r="O8" s="155"/>
      <c r="P8" s="155"/>
      <c r="Q8" s="155"/>
      <c r="R8" s="155"/>
      <c r="S8" s="155"/>
    </row>
    <row r="9" spans="1:19" ht="17.25" customHeight="1" x14ac:dyDescent="0.2">
      <c r="A9" s="138" t="s">
        <v>9</v>
      </c>
      <c r="B9" s="137"/>
      <c r="D9" s="138" t="s">
        <v>238</v>
      </c>
      <c r="E9" s="216">
        <v>1.1000000000000001</v>
      </c>
      <c r="F9" s="138" t="s">
        <v>204</v>
      </c>
      <c r="M9" s="155"/>
      <c r="N9" s="155"/>
      <c r="O9" s="155"/>
      <c r="P9" s="155"/>
      <c r="Q9" s="155"/>
      <c r="R9" s="155"/>
      <c r="S9" s="155"/>
    </row>
    <row r="10" spans="1:19" ht="17.25" customHeight="1" x14ac:dyDescent="0.2">
      <c r="A10" s="138" t="s">
        <v>188</v>
      </c>
      <c r="B10" s="137"/>
      <c r="D10" s="138" t="s">
        <v>250</v>
      </c>
      <c r="E10" s="216">
        <v>0.35</v>
      </c>
      <c r="F10" s="138" t="s">
        <v>204</v>
      </c>
      <c r="K10" s="89"/>
      <c r="L10" s="89"/>
      <c r="M10" s="213"/>
      <c r="N10" s="213"/>
      <c r="O10" s="213"/>
      <c r="P10" s="213"/>
      <c r="Q10" s="213"/>
      <c r="R10" s="213"/>
      <c r="S10" s="213"/>
    </row>
    <row r="11" spans="1:19" ht="17.25" customHeight="1" x14ac:dyDescent="0.2">
      <c r="A11" s="100"/>
      <c r="B11" s="109"/>
      <c r="D11" s="138" t="s">
        <v>239</v>
      </c>
      <c r="E11" s="217">
        <v>1.724</v>
      </c>
      <c r="F11" s="138" t="s">
        <v>204</v>
      </c>
      <c r="K11" s="89"/>
      <c r="L11" s="89"/>
      <c r="M11" s="213"/>
      <c r="N11" s="213"/>
      <c r="O11" s="213"/>
      <c r="P11" s="213"/>
      <c r="Q11" s="213"/>
      <c r="R11" s="213"/>
      <c r="S11" s="213"/>
    </row>
    <row r="12" spans="1:19" ht="17.25" customHeight="1" x14ac:dyDescent="0.2">
      <c r="A12" s="100"/>
      <c r="B12" s="109"/>
      <c r="D12" s="138" t="s">
        <v>240</v>
      </c>
      <c r="E12" s="217">
        <v>0</v>
      </c>
      <c r="F12" s="138" t="s">
        <v>204</v>
      </c>
      <c r="K12" s="89"/>
      <c r="L12" s="89"/>
      <c r="M12" s="213"/>
      <c r="N12" s="213"/>
      <c r="O12" s="213"/>
      <c r="P12" s="213"/>
      <c r="Q12" s="213"/>
      <c r="R12" s="213"/>
      <c r="S12" s="213"/>
    </row>
    <row r="13" spans="1:19" ht="17.25" customHeight="1" x14ac:dyDescent="0.3">
      <c r="A13" s="38" t="s">
        <v>10</v>
      </c>
      <c r="D13" s="147" t="s">
        <v>241</v>
      </c>
      <c r="E13" s="148">
        <v>0</v>
      </c>
      <c r="F13" s="149" t="s">
        <v>204</v>
      </c>
      <c r="K13" s="89"/>
      <c r="L13" s="89"/>
      <c r="M13" s="213"/>
      <c r="N13" s="213"/>
      <c r="O13" s="213"/>
      <c r="P13" s="213"/>
      <c r="Q13" s="213"/>
      <c r="R13" s="213"/>
      <c r="S13" s="213"/>
    </row>
    <row r="14" spans="1:19" ht="17.25" customHeight="1" x14ac:dyDescent="0.2">
      <c r="A14" s="136" t="s">
        <v>8</v>
      </c>
      <c r="B14" s="139"/>
      <c r="D14" s="78"/>
      <c r="K14" s="89"/>
      <c r="L14" s="89"/>
      <c r="M14" s="89"/>
      <c r="N14" s="89"/>
      <c r="O14" s="89"/>
      <c r="P14" s="89"/>
      <c r="Q14" s="89"/>
      <c r="R14" s="89"/>
      <c r="S14" s="89"/>
    </row>
    <row r="15" spans="1:19" ht="17.25" customHeight="1" x14ac:dyDescent="0.3">
      <c r="A15" s="136" t="s">
        <v>7</v>
      </c>
      <c r="B15" s="139"/>
      <c r="D15" s="38" t="s">
        <v>176</v>
      </c>
      <c r="E15" s="111"/>
      <c r="K15" s="215"/>
      <c r="L15" s="215"/>
      <c r="M15" s="215"/>
      <c r="N15" s="226"/>
      <c r="O15" s="215"/>
      <c r="P15" s="215"/>
      <c r="Q15" s="215"/>
      <c r="R15" s="89"/>
      <c r="S15" s="89"/>
    </row>
    <row r="16" spans="1:19" ht="17.25" customHeight="1" x14ac:dyDescent="0.2">
      <c r="A16" s="136" t="s">
        <v>9</v>
      </c>
      <c r="B16" s="139"/>
      <c r="D16" s="138" t="s">
        <v>183</v>
      </c>
      <c r="E16" s="146">
        <v>0</v>
      </c>
      <c r="K16" s="215"/>
      <c r="L16" s="215"/>
      <c r="M16" s="215"/>
      <c r="N16" s="215"/>
      <c r="O16" s="215"/>
      <c r="P16" s="215"/>
      <c r="Q16" s="215"/>
      <c r="R16" s="89"/>
      <c r="S16" s="89"/>
    </row>
    <row r="17" spans="1:19" ht="17.25" customHeight="1" x14ac:dyDescent="0.3">
      <c r="A17" s="140" t="s">
        <v>31</v>
      </c>
      <c r="B17" s="139"/>
      <c r="D17" s="3"/>
      <c r="E17" s="111"/>
      <c r="K17" s="215"/>
      <c r="L17" s="215"/>
      <c r="M17" s="215"/>
      <c r="N17" s="215"/>
      <c r="O17" s="215"/>
      <c r="P17" s="215"/>
      <c r="Q17" s="215"/>
      <c r="R17" s="89"/>
      <c r="S17" s="89"/>
    </row>
    <row r="18" spans="1:19" ht="17.25" customHeight="1" x14ac:dyDescent="0.3">
      <c r="A18" s="140" t="s">
        <v>32</v>
      </c>
      <c r="B18" s="139"/>
      <c r="D18" s="38" t="s">
        <v>272</v>
      </c>
      <c r="E18" s="111"/>
      <c r="J18" s="100"/>
      <c r="K18" s="100"/>
      <c r="L18" s="89"/>
      <c r="M18" s="89"/>
      <c r="N18" s="214"/>
      <c r="O18" s="89"/>
      <c r="P18" s="89"/>
      <c r="Q18" s="215"/>
      <c r="R18" s="89"/>
      <c r="S18" s="89"/>
    </row>
    <row r="19" spans="1:19" ht="17.25" customHeight="1" x14ac:dyDescent="0.2">
      <c r="A19" s="140" t="s">
        <v>13</v>
      </c>
      <c r="B19" s="141"/>
      <c r="D19" s="138" t="s">
        <v>242</v>
      </c>
      <c r="E19" s="204">
        <v>0</v>
      </c>
      <c r="J19" s="100"/>
      <c r="K19" s="100"/>
      <c r="L19" s="89"/>
      <c r="M19" s="89"/>
      <c r="N19" s="214"/>
      <c r="O19" s="89"/>
      <c r="P19" s="89"/>
      <c r="Q19" s="215"/>
      <c r="R19" s="89"/>
      <c r="S19" s="89"/>
    </row>
    <row r="20" spans="1:19" ht="17.25" customHeight="1" x14ac:dyDescent="0.2">
      <c r="A20" s="138" t="s">
        <v>180</v>
      </c>
      <c r="B20" s="139"/>
      <c r="C20" s="24"/>
      <c r="D20" s="150" t="s">
        <v>198</v>
      </c>
      <c r="E20" s="211">
        <f>E35</f>
        <v>2550.52</v>
      </c>
      <c r="F20" s="100"/>
      <c r="J20" s="100"/>
      <c r="K20" s="100"/>
      <c r="L20" s="89"/>
      <c r="M20" s="89" t="s">
        <v>170</v>
      </c>
      <c r="N20" s="89" t="s">
        <v>257</v>
      </c>
      <c r="O20" s="89"/>
      <c r="P20" s="89"/>
      <c r="Q20" s="215"/>
      <c r="R20" s="89"/>
      <c r="S20" s="89"/>
    </row>
    <row r="21" spans="1:19" ht="17.25" customHeight="1" x14ac:dyDescent="0.2">
      <c r="A21" s="100"/>
      <c r="B21" s="109"/>
      <c r="C21" s="24"/>
      <c r="D21" s="100"/>
      <c r="E21" s="100"/>
      <c r="F21" s="100"/>
      <c r="J21" s="215"/>
      <c r="K21" s="215"/>
      <c r="L21" s="89"/>
      <c r="M21" s="89" t="s">
        <v>171</v>
      </c>
      <c r="N21" s="89" t="s">
        <v>258</v>
      </c>
      <c r="O21" s="89"/>
      <c r="P21" s="89"/>
      <c r="Q21" s="215"/>
      <c r="R21" s="89"/>
      <c r="S21" s="89"/>
    </row>
    <row r="22" spans="1:19" ht="17.25" customHeight="1" x14ac:dyDescent="0.2">
      <c r="A22" s="150" t="s">
        <v>234</v>
      </c>
      <c r="B22" s="151"/>
      <c r="C22" s="24"/>
      <c r="E22" s="110" t="s">
        <v>243</v>
      </c>
      <c r="F22" s="100"/>
      <c r="G22" s="110"/>
      <c r="H22" s="100" t="s">
        <v>251</v>
      </c>
      <c r="J22" s="215"/>
      <c r="K22" s="215"/>
      <c r="L22" s="89"/>
      <c r="M22" s="89"/>
      <c r="N22" s="89"/>
      <c r="O22" s="89"/>
      <c r="P22" s="89"/>
      <c r="Q22" s="215"/>
      <c r="R22" s="89"/>
      <c r="S22" s="89"/>
    </row>
    <row r="23" spans="1:19" ht="17.25" customHeight="1" x14ac:dyDescent="0.2">
      <c r="A23" s="142" t="s">
        <v>22</v>
      </c>
      <c r="B23" s="212"/>
      <c r="C23" s="24"/>
      <c r="D23" s="138" t="s">
        <v>209</v>
      </c>
      <c r="E23" s="210">
        <v>207.54</v>
      </c>
      <c r="F23" s="136"/>
      <c r="G23" s="203"/>
      <c r="H23" s="138" t="s">
        <v>262</v>
      </c>
      <c r="I23" s="136"/>
      <c r="J23" s="215"/>
      <c r="K23" s="215"/>
      <c r="L23" s="89"/>
      <c r="M23" s="89"/>
      <c r="N23" s="89"/>
      <c r="O23" s="89"/>
      <c r="P23" s="89"/>
      <c r="Q23" s="215"/>
      <c r="R23" s="89"/>
      <c r="S23" s="89"/>
    </row>
    <row r="24" spans="1:19" ht="17.25" customHeight="1" x14ac:dyDescent="0.2">
      <c r="A24" s="142" t="s">
        <v>28</v>
      </c>
      <c r="B24" s="143"/>
      <c r="D24" s="138" t="s">
        <v>210</v>
      </c>
      <c r="E24" s="210">
        <v>198</v>
      </c>
      <c r="F24" s="136"/>
      <c r="G24" s="203"/>
      <c r="H24" s="136"/>
      <c r="I24" s="136"/>
      <c r="J24" s="215"/>
      <c r="K24" s="215"/>
      <c r="L24" s="89"/>
      <c r="M24" s="89"/>
      <c r="N24" s="89"/>
      <c r="O24" s="89"/>
      <c r="P24" s="89"/>
      <c r="Q24" s="215"/>
      <c r="R24" s="89"/>
      <c r="S24" s="89"/>
    </row>
    <row r="25" spans="1:19" ht="17.25" customHeight="1" x14ac:dyDescent="0.2">
      <c r="A25" s="142" t="s">
        <v>273</v>
      </c>
      <c r="B25" s="143"/>
      <c r="D25" s="138" t="s">
        <v>211</v>
      </c>
      <c r="E25" s="210">
        <v>217.48</v>
      </c>
      <c r="F25" s="136"/>
      <c r="G25" s="203"/>
      <c r="H25" s="136"/>
      <c r="I25" s="136"/>
      <c r="J25" s="215"/>
      <c r="K25" s="215"/>
      <c r="L25" s="89"/>
      <c r="M25" s="89"/>
      <c r="N25" s="89"/>
      <c r="O25" s="89"/>
      <c r="P25" s="89"/>
      <c r="Q25" s="215"/>
      <c r="R25" s="89"/>
      <c r="S25" s="89"/>
    </row>
    <row r="26" spans="1:19" ht="17.25" customHeight="1" x14ac:dyDescent="0.2">
      <c r="A26" s="142" t="s">
        <v>172</v>
      </c>
      <c r="B26" s="152"/>
      <c r="D26" s="138" t="s">
        <v>212</v>
      </c>
      <c r="E26" s="210">
        <v>207.54</v>
      </c>
      <c r="F26" s="136"/>
      <c r="G26" s="203"/>
      <c r="H26" s="138" t="s">
        <v>226</v>
      </c>
      <c r="I26" s="136"/>
      <c r="J26" s="215"/>
      <c r="K26" s="215"/>
      <c r="L26" s="215"/>
      <c r="M26" s="215"/>
      <c r="N26" s="215"/>
      <c r="O26" s="215"/>
      <c r="P26" s="215"/>
      <c r="Q26" s="215"/>
      <c r="R26" s="89"/>
      <c r="S26" s="89"/>
    </row>
    <row r="27" spans="1:19" ht="17.25" customHeight="1" x14ac:dyDescent="0.2">
      <c r="A27" s="153" t="s">
        <v>149</v>
      </c>
      <c r="B27" s="154"/>
      <c r="D27" s="138" t="s">
        <v>213</v>
      </c>
      <c r="E27" s="210">
        <v>207.54</v>
      </c>
      <c r="F27" s="136"/>
      <c r="G27" s="203"/>
      <c r="H27" s="136"/>
      <c r="I27" s="136"/>
      <c r="J27" s="215"/>
      <c r="K27" s="215"/>
      <c r="L27" s="215"/>
      <c r="M27" s="215"/>
      <c r="N27" s="215"/>
      <c r="O27" s="215"/>
      <c r="P27" s="215"/>
      <c r="Q27" s="215"/>
      <c r="R27" s="89"/>
      <c r="S27" s="89"/>
    </row>
    <row r="28" spans="1:19" ht="17.25" customHeight="1" x14ac:dyDescent="0.2">
      <c r="A28" s="24"/>
      <c r="B28" s="111"/>
      <c r="D28" s="138" t="s">
        <v>214</v>
      </c>
      <c r="E28" s="210">
        <v>217.48</v>
      </c>
      <c r="F28" s="136"/>
      <c r="G28" s="203"/>
      <c r="H28" s="136"/>
      <c r="I28" s="136"/>
      <c r="J28" s="215"/>
      <c r="K28" s="215"/>
      <c r="L28" s="215"/>
      <c r="M28" s="215"/>
      <c r="N28" s="215"/>
      <c r="O28" s="100"/>
      <c r="P28" s="100"/>
      <c r="Q28" s="100"/>
      <c r="R28" s="89"/>
      <c r="S28" s="89"/>
    </row>
    <row r="29" spans="1:19" ht="17.25" customHeight="1" x14ac:dyDescent="0.2">
      <c r="D29" s="138" t="s">
        <v>215</v>
      </c>
      <c r="E29" s="210">
        <v>227.42</v>
      </c>
      <c r="F29" s="136"/>
      <c r="G29" s="203"/>
      <c r="H29" s="136"/>
      <c r="I29" s="136"/>
      <c r="J29" s="215"/>
      <c r="K29" s="215"/>
      <c r="L29" s="215"/>
      <c r="M29" s="215"/>
      <c r="N29" s="215"/>
      <c r="O29" s="100"/>
      <c r="P29" s="100"/>
      <c r="Q29" s="100"/>
      <c r="R29" s="89"/>
      <c r="S29" s="89"/>
    </row>
    <row r="30" spans="1:19" ht="17.25" customHeight="1" x14ac:dyDescent="0.2">
      <c r="C30" s="24"/>
      <c r="D30" s="138" t="s">
        <v>201</v>
      </c>
      <c r="E30" s="210">
        <v>207.54</v>
      </c>
      <c r="F30" s="136"/>
      <c r="G30" s="203"/>
      <c r="H30" s="138" t="s">
        <v>227</v>
      </c>
      <c r="I30" s="136"/>
      <c r="J30" s="215"/>
      <c r="K30" s="215"/>
      <c r="L30" s="215"/>
      <c r="M30" s="215"/>
      <c r="N30" s="215"/>
      <c r="O30" s="100"/>
      <c r="P30" s="100"/>
      <c r="Q30" s="100"/>
      <c r="R30" s="89"/>
      <c r="S30" s="89"/>
    </row>
    <row r="31" spans="1:19" ht="17.25" customHeight="1" x14ac:dyDescent="0.2">
      <c r="D31" s="138" t="s">
        <v>205</v>
      </c>
      <c r="E31" s="210">
        <v>217.48</v>
      </c>
      <c r="F31" s="136"/>
      <c r="G31" s="203"/>
      <c r="H31" s="136"/>
      <c r="I31" s="136"/>
      <c r="J31" s="215"/>
      <c r="K31" s="215"/>
      <c r="L31" s="215"/>
      <c r="M31" s="215"/>
      <c r="N31" s="215"/>
      <c r="O31" s="100"/>
      <c r="P31" s="100"/>
      <c r="Q31" s="100"/>
      <c r="R31" s="89"/>
      <c r="S31" s="89"/>
    </row>
    <row r="32" spans="1:19" ht="17.25" customHeight="1" x14ac:dyDescent="0.2">
      <c r="D32" s="138" t="s">
        <v>206</v>
      </c>
      <c r="E32" s="210">
        <v>217.48</v>
      </c>
      <c r="F32" s="136"/>
      <c r="G32" s="203"/>
      <c r="H32" s="136"/>
      <c r="I32" s="136"/>
      <c r="J32" s="215"/>
      <c r="K32" s="215"/>
      <c r="L32" s="215"/>
      <c r="M32" s="215"/>
      <c r="N32" s="215"/>
      <c r="O32" s="100"/>
      <c r="P32" s="100"/>
      <c r="Q32" s="100"/>
      <c r="R32" s="89"/>
      <c r="S32" s="89"/>
    </row>
    <row r="33" spans="1:19" ht="17.25" customHeight="1" x14ac:dyDescent="0.2">
      <c r="C33" s="24"/>
      <c r="D33" s="138" t="s">
        <v>207</v>
      </c>
      <c r="E33" s="210">
        <v>207.54</v>
      </c>
      <c r="F33" s="136"/>
      <c r="G33" s="203"/>
      <c r="H33" s="136"/>
      <c r="I33" s="136"/>
      <c r="J33" s="215"/>
      <c r="K33" s="215"/>
      <c r="L33" s="215"/>
      <c r="M33" s="215"/>
      <c r="N33" s="215"/>
      <c r="O33" s="100"/>
      <c r="P33" s="100"/>
      <c r="Q33" s="100"/>
      <c r="R33" s="89"/>
      <c r="S33" s="89"/>
    </row>
    <row r="34" spans="1:19" ht="17.25" customHeight="1" x14ac:dyDescent="0.2">
      <c r="C34" s="24"/>
      <c r="D34" s="138" t="s">
        <v>208</v>
      </c>
      <c r="E34" s="210">
        <v>217.48</v>
      </c>
      <c r="F34" s="136"/>
      <c r="G34" s="203"/>
      <c r="H34" s="138" t="s">
        <v>235</v>
      </c>
      <c r="I34" s="136"/>
      <c r="J34" s="215"/>
      <c r="K34" s="215"/>
      <c r="L34" s="215"/>
      <c r="M34" s="215"/>
      <c r="N34" s="215"/>
      <c r="O34" s="100"/>
      <c r="P34" s="100"/>
      <c r="Q34" s="100"/>
      <c r="R34" s="89"/>
      <c r="S34" s="89"/>
    </row>
    <row r="35" spans="1:19" ht="17.25" customHeight="1" x14ac:dyDescent="0.2">
      <c r="C35" s="24"/>
      <c r="D35" s="150" t="s">
        <v>228</v>
      </c>
      <c r="E35" s="211">
        <f>SUM(E23:E34)</f>
        <v>2550.52</v>
      </c>
      <c r="F35" s="136"/>
      <c r="G35" s="203"/>
      <c r="H35" s="136"/>
      <c r="I35" s="136"/>
      <c r="J35" s="215"/>
      <c r="K35" s="215"/>
      <c r="L35" s="215"/>
      <c r="M35" s="215"/>
      <c r="N35" s="215"/>
      <c r="O35" s="100"/>
      <c r="P35" s="100"/>
      <c r="Q35" s="100"/>
      <c r="R35" s="89"/>
      <c r="S35" s="89"/>
    </row>
    <row r="36" spans="1:19" ht="17.25" customHeight="1" x14ac:dyDescent="0.2">
      <c r="J36" s="215"/>
      <c r="K36" s="215"/>
      <c r="L36" s="215"/>
      <c r="M36" s="215"/>
      <c r="N36" s="215"/>
      <c r="O36" s="100"/>
      <c r="P36" s="100"/>
      <c r="Q36" s="100"/>
      <c r="R36" s="215"/>
    </row>
    <row r="37" spans="1:19" ht="17.25" customHeight="1" x14ac:dyDescent="0.2">
      <c r="J37" s="100"/>
      <c r="K37" s="100"/>
      <c r="L37" s="100"/>
      <c r="M37" s="100"/>
      <c r="N37" s="100"/>
      <c r="O37" s="100"/>
      <c r="P37" s="100"/>
      <c r="Q37" s="100"/>
    </row>
    <row r="38" spans="1:19" ht="17.25" customHeight="1" x14ac:dyDescent="0.2">
      <c r="A38" s="100" t="s">
        <v>181</v>
      </c>
      <c r="J38" s="100"/>
      <c r="K38" s="100"/>
      <c r="L38" s="100"/>
      <c r="M38" s="100"/>
      <c r="N38" s="100"/>
      <c r="O38" s="100"/>
      <c r="P38" s="100"/>
      <c r="Q38" s="100"/>
    </row>
    <row r="39" spans="1:19" ht="17.25" customHeight="1" x14ac:dyDescent="0.2">
      <c r="A39" s="100" t="s">
        <v>182</v>
      </c>
      <c r="J39" s="100"/>
      <c r="K39" s="100"/>
      <c r="L39" s="100"/>
      <c r="M39" s="100"/>
      <c r="N39" s="100"/>
      <c r="O39" s="100"/>
      <c r="P39" s="100"/>
      <c r="Q39" s="100"/>
    </row>
    <row r="40" spans="1:19" ht="17.25" customHeight="1" x14ac:dyDescent="0.2">
      <c r="A40" s="100" t="s">
        <v>236</v>
      </c>
      <c r="J40" s="100"/>
      <c r="K40" s="100"/>
      <c r="L40" s="100"/>
      <c r="M40" s="100"/>
      <c r="N40" s="100"/>
      <c r="O40" s="100"/>
      <c r="P40" s="100"/>
      <c r="Q40" s="100"/>
    </row>
    <row r="41" spans="1:19" ht="17.25" customHeight="1" x14ac:dyDescent="0.2">
      <c r="A41" s="100" t="s">
        <v>249</v>
      </c>
      <c r="J41" s="100"/>
      <c r="K41" s="100"/>
      <c r="L41" s="100"/>
      <c r="M41" s="100"/>
      <c r="N41" s="100"/>
      <c r="O41" s="100"/>
      <c r="P41" s="100"/>
      <c r="Q41" s="100"/>
    </row>
    <row r="42" spans="1:19" ht="17.25" customHeight="1" x14ac:dyDescent="0.2">
      <c r="A42" s="100" t="s">
        <v>259</v>
      </c>
    </row>
    <row r="43" spans="1:19" ht="16.5" customHeight="1" x14ac:dyDescent="0.2">
      <c r="A43" s="100" t="s">
        <v>248</v>
      </c>
    </row>
    <row r="44" spans="1:19" ht="17.25" customHeight="1" x14ac:dyDescent="0.2">
      <c r="A44" s="24" t="s">
        <v>14</v>
      </c>
    </row>
    <row r="45" spans="1:19" ht="17.25" customHeight="1" x14ac:dyDescent="0.2">
      <c r="A45" s="100" t="s">
        <v>260</v>
      </c>
    </row>
    <row r="46" spans="1:19" ht="17.25" customHeight="1" x14ac:dyDescent="0.2">
      <c r="A46" s="100" t="s">
        <v>247</v>
      </c>
    </row>
    <row r="47" spans="1:19" ht="17.25" customHeight="1" x14ac:dyDescent="0.2">
      <c r="A47" s="100" t="s">
        <v>264</v>
      </c>
    </row>
    <row r="48" spans="1:19" ht="17.25" customHeight="1" x14ac:dyDescent="0.2">
      <c r="A48" s="100" t="s">
        <v>232</v>
      </c>
      <c r="B48" s="79"/>
      <c r="C48" s="240" t="s">
        <v>269</v>
      </c>
      <c r="D48" s="240"/>
      <c r="E48" s="306" t="s">
        <v>270</v>
      </c>
      <c r="F48" s="234"/>
      <c r="G48" s="234"/>
      <c r="H48" s="234"/>
      <c r="I48" s="234"/>
      <c r="J48" s="234"/>
    </row>
    <row r="49" spans="1:9" ht="17.25" customHeight="1" x14ac:dyDescent="0.2">
      <c r="A49" s="100" t="s">
        <v>271</v>
      </c>
    </row>
    <row r="50" spans="1:9" ht="17.25" customHeight="1" x14ac:dyDescent="0.2">
      <c r="A50" s="100" t="s">
        <v>246</v>
      </c>
      <c r="F50" s="237" t="s">
        <v>233</v>
      </c>
      <c r="G50" s="237"/>
      <c r="H50" s="237"/>
      <c r="I50" s="237"/>
    </row>
    <row r="51" spans="1:9" ht="17.25" customHeight="1" x14ac:dyDescent="0.2">
      <c r="A51" s="24"/>
    </row>
    <row r="52" spans="1:9" ht="17.25" customHeight="1" x14ac:dyDescent="0.2">
      <c r="A52" s="101" t="s">
        <v>245</v>
      </c>
      <c r="B52" s="101" t="s">
        <v>230</v>
      </c>
    </row>
    <row r="53" spans="1:9" ht="17.25" customHeight="1" x14ac:dyDescent="0.2">
      <c r="A53" s="78"/>
      <c r="B53" s="100" t="s">
        <v>265</v>
      </c>
    </row>
    <row r="54" spans="1:9" ht="17.25" customHeight="1" x14ac:dyDescent="0.2">
      <c r="B54" s="100" t="s">
        <v>266</v>
      </c>
    </row>
    <row r="55" spans="1:9" ht="17.25" customHeight="1" x14ac:dyDescent="0.2">
      <c r="B55" s="24" t="s">
        <v>168</v>
      </c>
    </row>
    <row r="56" spans="1:9" ht="17.25" customHeight="1" x14ac:dyDescent="0.2">
      <c r="B56" s="24" t="s">
        <v>169</v>
      </c>
    </row>
    <row r="57" spans="1:9" ht="17.25" customHeight="1" x14ac:dyDescent="0.2">
      <c r="B57" s="24" t="s">
        <v>166</v>
      </c>
    </row>
    <row r="58" spans="1:9" ht="17.25" customHeight="1" x14ac:dyDescent="0.2">
      <c r="B58" t="s">
        <v>167</v>
      </c>
    </row>
    <row r="60" spans="1:9" ht="17.25" customHeight="1" x14ac:dyDescent="0.2">
      <c r="A60" s="100" t="s">
        <v>267</v>
      </c>
    </row>
    <row r="61" spans="1:9" ht="17.25" customHeight="1" x14ac:dyDescent="0.2">
      <c r="A61" s="100" t="s">
        <v>244</v>
      </c>
      <c r="B61" t="s">
        <v>224</v>
      </c>
    </row>
    <row r="62" spans="1:9" ht="17.25" customHeight="1" x14ac:dyDescent="0.2">
      <c r="A62" s="100"/>
      <c r="B62" t="s">
        <v>225</v>
      </c>
    </row>
    <row r="63" spans="1:9" ht="17.25" customHeight="1" x14ac:dyDescent="0.2">
      <c r="A63" s="100"/>
    </row>
    <row r="64" spans="1:9" ht="17.25" customHeight="1" x14ac:dyDescent="0.2">
      <c r="A64" s="24" t="s">
        <v>162</v>
      </c>
    </row>
    <row r="65" spans="1:2" ht="17.25" customHeight="1" x14ac:dyDescent="0.2">
      <c r="A65" s="100" t="s">
        <v>231</v>
      </c>
    </row>
    <row r="66" spans="1:2" s="233" customFormat="1" ht="17.25" customHeight="1" x14ac:dyDescent="0.2">
      <c r="A66" s="237" t="s">
        <v>261</v>
      </c>
      <c r="B66" s="237"/>
    </row>
  </sheetData>
  <sheetProtection algorithmName="SHA-512" hashValue="ux03adLZS/6QKnqlECytMlHMtiXthb8cshULJaavMLu+i8yJo+ZUcn78IpHxvNNTZu8B41vT2TTJrNuAy0g+PA==" saltValue="e0QcDUnoE9kq6ukLzeKn1w==" spinCount="100000" sheet="1" selectLockedCells="1"/>
  <mergeCells count="4">
    <mergeCell ref="A66:B66"/>
    <mergeCell ref="M6:S7"/>
    <mergeCell ref="F50:I50"/>
    <mergeCell ref="C48:D48"/>
  </mergeCells>
  <phoneticPr fontId="9" type="noConversion"/>
  <dataValidations count="3">
    <dataValidation type="list" allowBlank="1" showInputMessage="1" sqref="B21" xr:uid="{00000000-0002-0000-0000-000001000000}">
      <formula1>$M$18:$M$19</formula1>
    </dataValidation>
    <dataValidation type="list" allowBlank="1" showInputMessage="1" showErrorMessage="1" sqref="B23:B25" xr:uid="{00000000-0002-0000-0000-000000000000}">
      <formula1>$M$20:$M$21</formula1>
    </dataValidation>
    <dataValidation type="list" allowBlank="1" showInputMessage="1" sqref="B20" xr:uid="{CE688F5C-6B7A-4E85-88E8-1D37BCE4E882}">
      <formula1>$N$20:$N$21</formula1>
    </dataValidation>
  </dataValidations>
  <hyperlinks>
    <hyperlink ref="A66" r:id="rId1" xr:uid="{DC7FDD90-DDAB-49CB-9394-478A87C7F0EC}"/>
    <hyperlink ref="F50" r:id="rId2" xr:uid="{C158BC1D-F9DC-454D-9B94-574124E43A1B}"/>
    <hyperlink ref="E48" r:id="rId3" xr:uid="{DC453E75-3254-4E55-820F-FC0A8538C5B5}"/>
    <hyperlink ref="C48:D48" r:id="rId4" display="Beitragsrechner 2026" xr:uid="{184D3185-361F-4D7A-8B06-41CC94B10BCD}"/>
  </hyperlinks>
  <pageMargins left="0.70866141732283472" right="0.70866141732283472" top="0.78740157480314965" bottom="0.78740157480314965" header="0.31496062992125984" footer="0.31496062992125984"/>
  <pageSetup paperSize="9" scale="78" fitToHeight="0" orientation="portrait" blackAndWhite="1" r:id="rId5"/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3498-E75F-4043-AE1B-02B3D6BB18BB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201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August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Stammdaten!E30*August!O12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Juli!R44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Juli!R46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so5fPHTZZuz+CF7sSR5mI1JugA2d98OHY3sFlGdDrBRuq6SE+SETXiXTD7Za46NcajdwVBkvxRXrq4UFjZpNrg==" saltValue="BQg5Rnw7NWhbBaMsBvyhsg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B82C5610-6195-4C00-A585-378515F31D34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27C4-8AB8-49CC-AB43-5903A71E4828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205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September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Stammdaten!E31*September!O12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August!R44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August!R46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/>
      <c r="P56" s="222"/>
      <c r="Q56" s="222"/>
      <c r="R56" s="224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oCCq6n64Ca3oB+nQwZ2wTRcLz2nByt8q4PQdyc6Ypj1tstkBUh8pBDQ3vzFtVRmDiVQFCBd+py1NuVJie6IbEA==" saltValue="wqS3TojX0vxOl9/eWv7Wyw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B58F6D7A-587A-4AA6-B0A1-9A65EA23F682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048F-FCB7-4BFE-B4E6-C51BE3EA60DC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206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Oktober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Stammdaten!E32*Oktober!O12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September!R44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September!R46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GZVs1gPrPeu75buIy/LeTKlGmC7EmGTYiEUWh9Cw9j6kIqXtK3e9kXvA0omrp6OfQByuPwWsSLguYmbgM1k1hg==" saltValue="qGlhkLF8KMdTTD/CtbXeCQ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EA75EF7D-ACB8-4F5E-860E-C969B836DB00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9DA8-FB77-4B9F-B875-89C2A56CE111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207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November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Stammdaten!E33*November!O12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Oktober!R44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Oktober!R46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/>
      <c r="P56" s="222"/>
      <c r="Q56" s="222"/>
      <c r="R56" s="224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tGZ7peL5JbaARIqoVkEVc6EYGsbQ2sDAFmHmNOb5UsItk886rePIdRsHUjckU3MKJmS8VwzEaQUhKm/i/SJZFg==" saltValue="C7mFsmKDnf4jv9HudFAomA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343C07C2-4AC1-41E8-AC16-C1BB04B00B52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AAB1-769F-4458-8944-F14D5748C5AB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208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Dezember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Stammdaten!E34*O12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November!R44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November!R46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31waeLvHbSsK9THXQ+EnNkJDwECw4VgrgVGKOsnzH/Inymk4615pZHGHdFPEcaMlEK7LR5SoNqQ28A7r+YXhxA==" saltValue="8D/ZstkyuxNdgwksKnVYJA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C74E89BB-9383-44F4-89E6-56396EFF7CD1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8"/>
  <dimension ref="A1:M41"/>
  <sheetViews>
    <sheetView showGridLines="0" zoomScale="80" zoomScaleNormal="80" workbookViewId="0">
      <selection activeCell="C12" sqref="C12:G12"/>
    </sheetView>
  </sheetViews>
  <sheetFormatPr baseColWidth="10" defaultColWidth="11.42578125" defaultRowHeight="15" x14ac:dyDescent="0.2"/>
  <cols>
    <col min="1" max="1" width="15.140625" style="1" customWidth="1"/>
    <col min="2" max="2" width="12.7109375" style="1" customWidth="1"/>
    <col min="3" max="3" width="1.7109375" style="1" customWidth="1"/>
    <col min="4" max="4" width="9.7109375" style="1" customWidth="1"/>
    <col min="5" max="5" width="10.7109375" style="10" customWidth="1"/>
    <col min="6" max="6" width="2.7109375" style="10" customWidth="1"/>
    <col min="7" max="7" width="11.7109375" style="10" customWidth="1"/>
    <col min="8" max="8" width="5.140625" style="10" customWidth="1"/>
    <col min="9" max="9" width="20" style="10" bestFit="1" customWidth="1"/>
    <col min="10" max="10" width="21.7109375" style="10" customWidth="1"/>
    <col min="11" max="11" width="11.42578125" style="10"/>
    <col min="12" max="16384" width="11.42578125" style="1"/>
  </cols>
  <sheetData>
    <row r="1" spans="1:13" ht="18" x14ac:dyDescent="0.25">
      <c r="A1" s="93" t="s">
        <v>43</v>
      </c>
      <c r="B1" s="40"/>
      <c r="C1" s="5"/>
      <c r="D1" s="5"/>
      <c r="E1" s="12"/>
      <c r="F1" s="12"/>
      <c r="G1" s="12"/>
      <c r="H1" s="12"/>
      <c r="I1" s="12"/>
      <c r="J1" s="13"/>
    </row>
    <row r="2" spans="1:13" ht="19.5" customHeight="1" x14ac:dyDescent="0.25">
      <c r="A2" s="25" t="s">
        <v>16</v>
      </c>
      <c r="E2" s="26" t="s">
        <v>17</v>
      </c>
      <c r="I2" s="17" t="s">
        <v>30</v>
      </c>
      <c r="J2" s="14"/>
    </row>
    <row r="3" spans="1:13" ht="16.5" customHeight="1" x14ac:dyDescent="0.2">
      <c r="A3" s="92" t="str">
        <f>IF(Stammdaten!B7&lt;&gt;"",Stammdaten!B7,"")</f>
        <v/>
      </c>
      <c r="E3" s="80" t="str">
        <f>IF(Stammdaten!B14&lt;&gt;"",Stammdaten!B14,"")</f>
        <v/>
      </c>
      <c r="I3" s="37">
        <f>Stammdaten!B3</f>
        <v>2026</v>
      </c>
      <c r="J3" s="14"/>
    </row>
    <row r="4" spans="1:13" x14ac:dyDescent="0.2">
      <c r="A4" s="92" t="str">
        <f>IF(Stammdaten!B8&lt;&gt;0,Stammdaten!B8,"")</f>
        <v/>
      </c>
      <c r="E4" s="80" t="str">
        <f>IF(Stammdaten!B15&lt;&gt;"",Stammdaten!B15,"")</f>
        <v/>
      </c>
      <c r="F4"/>
      <c r="G4"/>
      <c r="I4" s="80"/>
      <c r="J4" s="7"/>
    </row>
    <row r="5" spans="1:13" x14ac:dyDescent="0.2">
      <c r="A5" s="92" t="str">
        <f>IF(Stammdaten!B9&lt;&gt;0,Stammdaten!B9,"")</f>
        <v/>
      </c>
      <c r="E5" s="80" t="str">
        <f>IF(Stammdaten!B16&lt;&gt;"",Stammdaten!B16,"")</f>
        <v/>
      </c>
      <c r="F5"/>
      <c r="G5"/>
      <c r="I5" s="80"/>
      <c r="J5" s="7"/>
    </row>
    <row r="6" spans="1:13" x14ac:dyDescent="0.2">
      <c r="A6" s="6"/>
      <c r="F6"/>
      <c r="G6"/>
      <c r="I6" s="80"/>
      <c r="J6" s="7"/>
    </row>
    <row r="7" spans="1:13" ht="20.25" customHeight="1" x14ac:dyDescent="0.2">
      <c r="A7" s="31" t="s">
        <v>22</v>
      </c>
      <c r="B7" s="98">
        <f>Stammdaten!B23</f>
        <v>0</v>
      </c>
      <c r="E7" s="27" t="s">
        <v>5</v>
      </c>
      <c r="F7" s="27"/>
      <c r="G7" s="272" t="str">
        <f>IF(Stammdaten!B17&lt;&gt;"",Stammdaten!B17,"")</f>
        <v/>
      </c>
      <c r="H7" s="272"/>
      <c r="I7" s="272"/>
      <c r="J7" s="7"/>
    </row>
    <row r="8" spans="1:13" ht="19.5" customHeight="1" x14ac:dyDescent="0.2">
      <c r="A8" s="31" t="s">
        <v>28</v>
      </c>
      <c r="B8" s="98">
        <f>Stammdaten!B24</f>
        <v>0</v>
      </c>
      <c r="E8" s="133"/>
      <c r="F8" s="273"/>
      <c r="G8" s="274"/>
      <c r="H8" s="134"/>
      <c r="I8" s="205"/>
      <c r="J8" s="7"/>
    </row>
    <row r="9" spans="1:13" ht="6" customHeight="1" thickBot="1" x14ac:dyDescent="0.3">
      <c r="A9" s="9"/>
      <c r="B9" s="8"/>
      <c r="C9" s="8"/>
      <c r="D9" s="8"/>
      <c r="E9" s="34"/>
      <c r="F9" s="35"/>
      <c r="G9" s="35"/>
      <c r="H9" s="34"/>
      <c r="I9" s="81"/>
      <c r="J9" s="36"/>
    </row>
    <row r="10" spans="1:13" s="20" customFormat="1" ht="5.0999999999999996" customHeight="1" x14ac:dyDescent="0.2">
      <c r="I10" s="99"/>
    </row>
    <row r="11" spans="1:13" s="10" customFormat="1" ht="24" customHeight="1" x14ac:dyDescent="0.2">
      <c r="A11" s="15" t="s">
        <v>179</v>
      </c>
      <c r="B11" s="15"/>
      <c r="C11" s="15"/>
      <c r="D11" s="15"/>
      <c r="E11" s="15"/>
      <c r="F11" s="15"/>
      <c r="G11" s="15"/>
      <c r="H11" s="15"/>
      <c r="I11" s="94">
        <f>Januar!T12+Februar!T12+März!T12+April!T12+Mai!T12+Juni!T12+Juli!T12+August!T12+September!T12+Oktober!T12+November!T12+Dezember!T12</f>
        <v>0</v>
      </c>
      <c r="K11" s="219">
        <f t="shared" ref="K11:K12" si="0">IF(I11=0,0,1)</f>
        <v>0</v>
      </c>
    </row>
    <row r="12" spans="1:13" s="10" customFormat="1" ht="24" customHeight="1" x14ac:dyDescent="0.2">
      <c r="A12" s="15" t="s">
        <v>177</v>
      </c>
      <c r="B12" s="15"/>
      <c r="C12" s="270"/>
      <c r="D12" s="270"/>
      <c r="E12" s="270"/>
      <c r="F12" s="270"/>
      <c r="G12" s="270"/>
      <c r="I12" s="94">
        <f>Januar!T13+Februar!T13+März!T13+April!T13+Mai!T13+Juni!T13+Juli!T13+August!T13+September!T13+Oktober!T13+November!T13+Dezember!T13</f>
        <v>0</v>
      </c>
      <c r="K12" s="219">
        <f t="shared" si="0"/>
        <v>0</v>
      </c>
    </row>
    <row r="13" spans="1:13" s="22" customFormat="1" ht="6" customHeight="1" x14ac:dyDescent="0.2">
      <c r="I13" s="91"/>
      <c r="K13" s="220"/>
    </row>
    <row r="14" spans="1:13" s="19" customFormat="1" ht="27.75" customHeight="1" thickBot="1" x14ac:dyDescent="0.35">
      <c r="A14" s="41" t="s">
        <v>178</v>
      </c>
      <c r="B14" s="2"/>
      <c r="C14" s="2"/>
      <c r="D14" s="41"/>
      <c r="E14" s="2"/>
      <c r="F14" s="2"/>
      <c r="G14" s="2"/>
      <c r="H14" s="2"/>
      <c r="I14" s="90">
        <f>SUM(I12+I11)</f>
        <v>0</v>
      </c>
      <c r="K14" s="221"/>
      <c r="M14" s="1"/>
    </row>
    <row r="15" spans="1:13" s="22" customFormat="1" ht="5.0999999999999996" customHeight="1" x14ac:dyDescent="0.2">
      <c r="I15" s="91"/>
      <c r="K15" s="220"/>
    </row>
    <row r="16" spans="1:13" s="10" customFormat="1" ht="24" customHeight="1" x14ac:dyDescent="0.2">
      <c r="A16" s="15" t="s">
        <v>21</v>
      </c>
      <c r="B16" s="15"/>
      <c r="C16" s="15"/>
      <c r="D16" s="15"/>
      <c r="E16" s="15"/>
      <c r="F16" s="15"/>
      <c r="G16" s="15"/>
      <c r="H16" s="15"/>
      <c r="I16" s="94">
        <f>SUM(Januar!T16+Februar!T16+März!T16+April!T16+Mai!T16+Juni!T16+Juli!T16+August!T16+September!T16+Oktober!T16+November!T16+Dezember!T16)</f>
        <v>0</v>
      </c>
      <c r="K16" s="219">
        <f>IF(I16=0,0,1)</f>
        <v>0</v>
      </c>
    </row>
    <row r="17" spans="1:11" s="10" customFormat="1" ht="24" customHeight="1" x14ac:dyDescent="0.2">
      <c r="A17" s="15" t="s">
        <v>20</v>
      </c>
      <c r="B17" s="15"/>
      <c r="C17" s="15"/>
      <c r="D17" s="15"/>
      <c r="E17" s="15"/>
      <c r="F17" s="15"/>
      <c r="G17" s="15"/>
      <c r="H17" s="15"/>
      <c r="I17" s="94">
        <f>SUM(Januar!T17+Februar!T17+März!T17+April!T17+Mai!T17+Juni!T17+Juli!T17+August!T17+September!T17+Oktober!T17+November!T17+Dezember!T17)</f>
        <v>0</v>
      </c>
      <c r="K17" s="219">
        <f t="shared" ref="K17:K20" si="1">IF(I17=0,0,1)</f>
        <v>0</v>
      </c>
    </row>
    <row r="18" spans="1:11" s="10" customFormat="1" ht="24" customHeight="1" x14ac:dyDescent="0.2">
      <c r="A18" s="15" t="s">
        <v>2</v>
      </c>
      <c r="B18" s="15"/>
      <c r="C18" s="15"/>
      <c r="D18" s="15"/>
      <c r="E18" s="15"/>
      <c r="F18" s="15"/>
      <c r="G18" s="15"/>
      <c r="H18" s="15"/>
      <c r="I18" s="94">
        <f>SUM(Januar!T18+Februar!T18+März!T18+April!T18+Mai!T18+Juni!T18+Juli!T18+August!T18+September!T18+Oktober!T18+November!T18+Dezember!T18)</f>
        <v>0</v>
      </c>
      <c r="K18" s="219">
        <f t="shared" si="1"/>
        <v>0</v>
      </c>
    </row>
    <row r="19" spans="1:11" s="10" customFormat="1" ht="24" customHeight="1" x14ac:dyDescent="0.2">
      <c r="A19" s="15" t="s">
        <v>35</v>
      </c>
      <c r="B19" s="15"/>
      <c r="C19" s="15"/>
      <c r="D19" s="15"/>
      <c r="E19" s="15"/>
      <c r="F19" s="15"/>
      <c r="G19" s="15"/>
      <c r="H19" s="15"/>
      <c r="I19" s="94">
        <f>SUM(Januar!T19+Februar!T19+März!T19+April!T19+Mai!T19+Juni!T19+Juli!T19+August!T19+September!T19+Oktober!T19+November!T19+Dezember!T19)</f>
        <v>0</v>
      </c>
      <c r="K19" s="219">
        <f>IF(I19=0,0,1)</f>
        <v>0</v>
      </c>
    </row>
    <row r="20" spans="1:11" s="10" customFormat="1" ht="24" customHeight="1" x14ac:dyDescent="0.2">
      <c r="A20" s="15" t="s">
        <v>3</v>
      </c>
      <c r="B20" s="15"/>
      <c r="C20" s="15"/>
      <c r="D20" s="15"/>
      <c r="E20" s="15"/>
      <c r="F20" s="15"/>
      <c r="G20" s="15"/>
      <c r="H20" s="15"/>
      <c r="I20" s="94">
        <f>SUM(Januar!T20+Februar!T20+März!T20+April!T20+Mai!T20+Juni!T20+Juli!T20+August!T20+September!T20+Oktober!T20+November!T20+Dezember!T20)</f>
        <v>0</v>
      </c>
      <c r="K20" s="219">
        <f t="shared" si="1"/>
        <v>0</v>
      </c>
    </row>
    <row r="21" spans="1:11" s="10" customFormat="1" ht="5.0999999999999996" customHeight="1" x14ac:dyDescent="0.2">
      <c r="A21" s="88"/>
      <c r="B21" s="88"/>
      <c r="C21" s="88"/>
      <c r="D21" s="88"/>
      <c r="E21" s="88"/>
      <c r="F21" s="88" t="s">
        <v>0</v>
      </c>
      <c r="G21" s="88"/>
      <c r="H21" s="88"/>
      <c r="I21" s="94"/>
      <c r="K21" s="219"/>
    </row>
    <row r="22" spans="1:11" s="10" customFormat="1" ht="24" customHeight="1" thickBot="1" x14ac:dyDescent="0.35">
      <c r="A22" s="3" t="s">
        <v>173</v>
      </c>
      <c r="B22" s="3"/>
      <c r="C22" s="3"/>
      <c r="D22" s="3"/>
      <c r="E22" s="16"/>
      <c r="F22" s="16"/>
      <c r="G22" s="29"/>
      <c r="H22" s="16"/>
      <c r="I22" s="90">
        <f>SUM(I16:I20)</f>
        <v>0</v>
      </c>
      <c r="K22" s="219"/>
    </row>
    <row r="23" spans="1:11" s="21" customFormat="1" ht="5.0999999999999996" customHeight="1" x14ac:dyDescent="0.2">
      <c r="I23" s="91"/>
      <c r="K23" s="220"/>
    </row>
    <row r="24" spans="1:11" s="10" customFormat="1" ht="30.75" customHeight="1" x14ac:dyDescent="0.2">
      <c r="A24" s="227" t="s">
        <v>216</v>
      </c>
      <c r="B24" s="227"/>
      <c r="C24" s="227"/>
      <c r="D24" s="227"/>
      <c r="E24" s="227"/>
      <c r="F24" s="227"/>
      <c r="G24" s="227"/>
      <c r="H24" s="227"/>
      <c r="I24" s="228">
        <f>SUM(Januar!T23+Februar!T23+März!T23+April!T23+Mai!T23+Juni!T23+Juli!T23+August!T23+September!T23+Oktober!T23+November!T23+Dezember!T23)</f>
        <v>0</v>
      </c>
      <c r="K24" s="219"/>
    </row>
    <row r="25" spans="1:11" s="10" customFormat="1" ht="24" customHeight="1" x14ac:dyDescent="0.25">
      <c r="A25" s="229" t="s">
        <v>18</v>
      </c>
      <c r="B25" s="229"/>
      <c r="C25" s="229"/>
      <c r="D25" s="229"/>
      <c r="E25" s="229"/>
      <c r="F25" s="229" t="s">
        <v>0</v>
      </c>
      <c r="G25" s="229"/>
      <c r="H25" s="229"/>
      <c r="I25" s="230">
        <f>Januar!T24+Februar!T24+März!T24+April!T24+Mai!T24+Juni!T24+Juli!T24+August!T24+September!T24+Oktober!T24+November!T24+Dezember!T24</f>
        <v>0</v>
      </c>
      <c r="K25" s="219">
        <f>IF(I25=0,0,1)</f>
        <v>0</v>
      </c>
    </row>
    <row r="26" spans="1:11" s="10" customFormat="1" ht="24" customHeight="1" x14ac:dyDescent="0.25">
      <c r="A26" s="10" t="s">
        <v>23</v>
      </c>
      <c r="C26" s="271" t="s">
        <v>0</v>
      </c>
      <c r="D26" s="271"/>
      <c r="E26" s="271"/>
      <c r="F26" s="271"/>
      <c r="G26" s="271"/>
      <c r="I26" s="95">
        <f>Januar!T25+Februar!T25+März!T25+April!T25+Mai!T25+Juni!T25+Juli!T25+August!T25+September!T25+Oktober!T25+November!T25+Dezember!T25</f>
        <v>0</v>
      </c>
      <c r="K26" s="219">
        <f>IF(I26=0,0,1)</f>
        <v>0</v>
      </c>
    </row>
    <row r="27" spans="1:11" s="10" customFormat="1" ht="5.0999999999999996" customHeight="1" x14ac:dyDescent="0.2">
      <c r="A27" s="88"/>
      <c r="B27" s="88"/>
      <c r="C27" s="88"/>
      <c r="D27" s="88"/>
      <c r="E27" s="88"/>
      <c r="F27" s="88" t="s">
        <v>0</v>
      </c>
      <c r="G27" s="88"/>
      <c r="H27" s="88"/>
      <c r="I27" s="91"/>
      <c r="K27" s="219"/>
    </row>
    <row r="28" spans="1:11" ht="27.75" customHeight="1" thickBot="1" x14ac:dyDescent="0.35">
      <c r="A28" s="3" t="s">
        <v>175</v>
      </c>
      <c r="B28" s="3"/>
      <c r="C28" s="3"/>
      <c r="D28" s="3"/>
      <c r="E28" s="16"/>
      <c r="F28" s="16"/>
      <c r="G28" s="29"/>
      <c r="H28" s="16"/>
      <c r="I28" s="206">
        <f>I25+I26+I24</f>
        <v>0</v>
      </c>
      <c r="K28" s="219"/>
    </row>
    <row r="29" spans="1:11" s="22" customFormat="1" ht="5.0999999999999996" customHeight="1" x14ac:dyDescent="0.2">
      <c r="I29" s="91"/>
      <c r="K29" s="220"/>
    </row>
    <row r="30" spans="1:11" s="10" customFormat="1" ht="24" customHeight="1" x14ac:dyDescent="0.25">
      <c r="A30" s="15" t="s">
        <v>217</v>
      </c>
      <c r="B30" s="15"/>
      <c r="C30" s="270"/>
      <c r="D30" s="270"/>
      <c r="E30" s="270"/>
      <c r="F30" s="270"/>
      <c r="G30" s="270"/>
      <c r="H30" s="15"/>
      <c r="I30" s="95">
        <f>Januar!T30+Februar!T30+März!T30+April!T30+Mai!T30+Juni!T30+Juli!T30+August!T30+September!T30+Oktober!T30+November!T30+Dezember!T30</f>
        <v>0</v>
      </c>
      <c r="K30" s="219"/>
    </row>
    <row r="31" spans="1:11" s="10" customFormat="1" ht="24" customHeight="1" x14ac:dyDescent="0.25">
      <c r="A31" s="15" t="s">
        <v>6</v>
      </c>
      <c r="B31" s="15"/>
      <c r="C31" s="270" t="s">
        <v>0</v>
      </c>
      <c r="D31" s="270"/>
      <c r="E31" s="270"/>
      <c r="F31" s="270"/>
      <c r="G31" s="270"/>
      <c r="H31" s="15"/>
      <c r="I31" s="95">
        <f>Januar!T31+Februar!T31+März!T31+April!T31+Mai!T31+Juni!T31+Juli!T31+August!T31+September!T31+Oktober!T31+November!T31+Dezember!T31</f>
        <v>0</v>
      </c>
      <c r="K31" s="219">
        <f>IF(I31=0,0,1)</f>
        <v>0</v>
      </c>
    </row>
    <row r="32" spans="1:11" ht="27.75" customHeight="1" thickBot="1" x14ac:dyDescent="0.35">
      <c r="A32" s="2" t="s">
        <v>4</v>
      </c>
      <c r="B32" s="2"/>
      <c r="C32" s="2"/>
      <c r="D32" s="88"/>
      <c r="E32" s="88"/>
      <c r="F32" s="88"/>
      <c r="G32" s="88"/>
      <c r="H32" s="97"/>
      <c r="I32" s="96">
        <f>I31+I30</f>
        <v>0</v>
      </c>
      <c r="K32" s="219"/>
    </row>
    <row r="33" spans="1:9" s="10" customFormat="1" ht="5.0999999999999996" customHeight="1" x14ac:dyDescent="0.2">
      <c r="A33" s="88"/>
      <c r="B33" s="88"/>
      <c r="C33" s="88"/>
      <c r="D33" s="88"/>
      <c r="E33" s="88"/>
      <c r="F33" s="88"/>
      <c r="G33" s="88"/>
      <c r="H33" s="88"/>
      <c r="I33" s="91"/>
    </row>
    <row r="34" spans="1:9" ht="21" thickBot="1" x14ac:dyDescent="0.35">
      <c r="A34" s="32" t="s">
        <v>29</v>
      </c>
      <c r="B34" s="4"/>
      <c r="C34" s="4"/>
      <c r="D34" s="4"/>
      <c r="E34" s="17"/>
      <c r="F34" s="17"/>
      <c r="G34" s="17"/>
      <c r="H34" s="17"/>
      <c r="I34" s="207">
        <f>I14-I22-I28+I32</f>
        <v>0</v>
      </c>
    </row>
    <row r="35" spans="1:9" ht="5.0999999999999996" customHeight="1" x14ac:dyDescent="0.3">
      <c r="A35" s="4"/>
      <c r="B35" s="4"/>
      <c r="C35" s="4"/>
      <c r="D35" s="4"/>
      <c r="E35" s="17"/>
      <c r="F35" s="17"/>
      <c r="G35" s="17"/>
      <c r="H35" s="17"/>
      <c r="I35" s="18"/>
    </row>
    <row r="36" spans="1:9" x14ac:dyDescent="0.2">
      <c r="A36" s="24" t="s">
        <v>40</v>
      </c>
      <c r="B36" s="24"/>
      <c r="C36" s="24"/>
      <c r="E36" s="24"/>
    </row>
    <row r="37" spans="1:9" ht="9" customHeight="1" x14ac:dyDescent="0.2">
      <c r="A37" s="24"/>
      <c r="B37" s="24"/>
      <c r="C37" s="24"/>
      <c r="E37" s="24"/>
    </row>
    <row r="38" spans="1:9" ht="9" customHeight="1" x14ac:dyDescent="0.2">
      <c r="A38" s="24"/>
      <c r="B38" s="24"/>
      <c r="C38" s="24"/>
      <c r="E38" s="24"/>
    </row>
    <row r="40" spans="1:9" x14ac:dyDescent="0.2">
      <c r="A40" s="1" t="s">
        <v>196</v>
      </c>
      <c r="F40" s="10" t="s">
        <v>42</v>
      </c>
    </row>
    <row r="41" spans="1:9" x14ac:dyDescent="0.2">
      <c r="A41" s="10" t="s">
        <v>197</v>
      </c>
      <c r="E41" s="24"/>
      <c r="F41" s="24" t="s">
        <v>41</v>
      </c>
    </row>
  </sheetData>
  <sheetProtection algorithmName="SHA-512" hashValue="L0fzfGPf1HlwDUqan/N9ivYm5gs9THkj5BKAZ/4tGVmILU4rihlRJdQ1gUj/2QgFhc0EK0QRJZKpEb9g6NQGgA==" saltValue="11dUME+v7QzoLIIzwWEt5Q==" spinCount="100000" sheet="1" formatCells="0" selectLockedCells="1"/>
  <mergeCells count="6">
    <mergeCell ref="C31:G31"/>
    <mergeCell ref="C26:G26"/>
    <mergeCell ref="G7:I7"/>
    <mergeCell ref="F8:G8"/>
    <mergeCell ref="C12:G12"/>
    <mergeCell ref="C30:G30"/>
  </mergeCells>
  <phoneticPr fontId="9" type="noConversion"/>
  <dataValidations count="1">
    <dataValidation type="list" allowBlank="1" showInputMessage="1" showErrorMessage="1" sqref="B7:B8" xr:uid="{00000000-0002-0000-0E00-000000000000}">
      <formula1>$M$3:$M$4</formula1>
    </dataValidation>
  </dataValidations>
  <printOptions gridLinesSet="0"/>
  <pageMargins left="0.78740157480314965" right="0.55118110236220474" top="0.47244094488188981" bottom="0.78740157480314965" header="0.51181102362204722" footer="0.31496062992125984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9"/>
  <dimension ref="A1:AH92"/>
  <sheetViews>
    <sheetView zoomScale="115" zoomScaleNormal="115" workbookViewId="0">
      <selection activeCell="Z24" sqref="Z24"/>
    </sheetView>
  </sheetViews>
  <sheetFormatPr baseColWidth="10" defaultColWidth="11.42578125" defaultRowHeight="12.75" x14ac:dyDescent="0.2"/>
  <cols>
    <col min="1" max="1" width="2" customWidth="1"/>
    <col min="2" max="2" width="2.140625" customWidth="1"/>
    <col min="3" max="3" width="1.85546875" customWidth="1"/>
    <col min="4" max="4" width="3.28515625" customWidth="1"/>
    <col min="5" max="5" width="1.7109375" customWidth="1"/>
    <col min="6" max="6" width="5.42578125" customWidth="1"/>
    <col min="7" max="7" width="1.7109375" customWidth="1"/>
    <col min="8" max="8" width="3" customWidth="1"/>
    <col min="9" max="9" width="2.42578125" customWidth="1"/>
    <col min="10" max="10" width="3.85546875" customWidth="1"/>
    <col min="11" max="11" width="3.140625" customWidth="1"/>
    <col min="12" max="12" width="3.5703125" customWidth="1"/>
    <col min="13" max="13" width="2.42578125" customWidth="1"/>
    <col min="14" max="14" width="3.28515625" customWidth="1"/>
    <col min="15" max="15" width="4.85546875" customWidth="1"/>
    <col min="16" max="16" width="4.140625" customWidth="1"/>
    <col min="17" max="18" width="3.28515625" customWidth="1"/>
    <col min="19" max="19" width="4.85546875" customWidth="1"/>
    <col min="20" max="20" width="3.5703125" customWidth="1"/>
    <col min="21" max="21" width="5.42578125" customWidth="1"/>
    <col min="22" max="22" width="1.7109375" customWidth="1"/>
    <col min="23" max="23" width="12" customWidth="1"/>
    <col min="24" max="24" width="2.5703125" customWidth="1"/>
    <col min="25" max="25" width="2.140625" customWidth="1"/>
    <col min="26" max="26" width="14.42578125" customWidth="1"/>
    <col min="27" max="27" width="1.7109375" customWidth="1"/>
  </cols>
  <sheetData>
    <row r="1" spans="1:34" ht="15" customHeight="1" x14ac:dyDescent="0.25">
      <c r="A1" s="42"/>
      <c r="B1" s="42"/>
      <c r="C1" s="42"/>
      <c r="D1" s="43" t="s">
        <v>44</v>
      </c>
      <c r="F1" s="83" t="s">
        <v>45</v>
      </c>
      <c r="G1" s="42"/>
      <c r="H1" s="69" t="s">
        <v>46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2"/>
    </row>
    <row r="2" spans="1:34" ht="3.75" customHeight="1" x14ac:dyDescent="0.2">
      <c r="A2" s="42"/>
      <c r="B2" s="42"/>
      <c r="C2" s="42"/>
      <c r="D2" s="43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6"/>
      <c r="T2" s="47"/>
      <c r="U2" s="46"/>
      <c r="V2" s="46"/>
      <c r="W2" s="46"/>
      <c r="X2" s="46"/>
      <c r="Y2" s="74"/>
      <c r="Z2" s="48"/>
      <c r="AA2" s="42"/>
    </row>
    <row r="3" spans="1:34" ht="14.25" customHeight="1" thickBot="1" x14ac:dyDescent="0.3">
      <c r="A3" s="42"/>
      <c r="B3" s="42"/>
      <c r="C3" s="42"/>
      <c r="D3" s="43" t="s">
        <v>47</v>
      </c>
      <c r="F3" s="83"/>
      <c r="G3" s="42"/>
      <c r="H3" s="68" t="s">
        <v>48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2"/>
      <c r="AC3" s="26" t="s">
        <v>164</v>
      </c>
    </row>
    <row r="4" spans="1:34" ht="4.5" customHeight="1" x14ac:dyDescent="0.2">
      <c r="A4" s="42"/>
      <c r="B4" s="42"/>
      <c r="C4" s="42"/>
      <c r="D4" s="43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51"/>
      <c r="U4" s="42"/>
      <c r="V4" s="42"/>
      <c r="W4" s="42"/>
      <c r="X4" s="42"/>
      <c r="Y4" s="49"/>
      <c r="Z4" s="50"/>
      <c r="AA4" s="42"/>
      <c r="AC4" s="276" t="s">
        <v>165</v>
      </c>
      <c r="AD4" s="277"/>
      <c r="AE4" s="277"/>
      <c r="AF4" s="277"/>
      <c r="AG4" s="277"/>
      <c r="AH4" s="278"/>
    </row>
    <row r="5" spans="1:34" ht="9.75" customHeight="1" x14ac:dyDescent="0.2">
      <c r="A5" s="42"/>
      <c r="B5" s="42"/>
      <c r="C5" s="42"/>
      <c r="D5" s="43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51"/>
      <c r="T5" s="51"/>
      <c r="U5" s="42"/>
      <c r="V5" s="42"/>
      <c r="W5" s="52" t="s">
        <v>49</v>
      </c>
      <c r="X5" s="52"/>
      <c r="Y5" s="49"/>
      <c r="Z5" s="50"/>
      <c r="AA5" s="42"/>
      <c r="AC5" s="279"/>
      <c r="AD5" s="280"/>
      <c r="AE5" s="280"/>
      <c r="AF5" s="280"/>
      <c r="AG5" s="280"/>
      <c r="AH5" s="281"/>
    </row>
    <row r="6" spans="1:34" ht="12" customHeight="1" x14ac:dyDescent="0.2">
      <c r="A6" s="42"/>
      <c r="B6" s="42"/>
      <c r="C6" s="42"/>
      <c r="D6" s="43" t="s">
        <v>50</v>
      </c>
      <c r="F6" s="297"/>
      <c r="G6" s="297"/>
      <c r="H6" s="297"/>
      <c r="I6" s="297"/>
      <c r="J6" s="297"/>
      <c r="K6" s="297"/>
      <c r="L6" s="42"/>
      <c r="M6" s="298">
        <f>Stammdaten!B17</f>
        <v>0</v>
      </c>
      <c r="N6" s="298"/>
      <c r="O6" s="298"/>
      <c r="P6" s="298"/>
      <c r="Q6" s="298"/>
      <c r="R6" s="298"/>
      <c r="S6" s="42"/>
      <c r="T6" s="74" t="s">
        <v>52</v>
      </c>
      <c r="U6" s="44"/>
      <c r="V6" s="42"/>
      <c r="W6" s="52" t="s">
        <v>53</v>
      </c>
      <c r="X6" s="52"/>
      <c r="Y6" s="49"/>
      <c r="Z6" s="50"/>
      <c r="AA6" s="42"/>
      <c r="AC6" s="279"/>
      <c r="AD6" s="280"/>
      <c r="AE6" s="280"/>
      <c r="AF6" s="280"/>
      <c r="AG6" s="280"/>
      <c r="AH6" s="281"/>
    </row>
    <row r="7" spans="1:34" ht="10.5" customHeight="1" x14ac:dyDescent="0.2">
      <c r="A7" s="42"/>
      <c r="B7" s="42"/>
      <c r="C7" s="42"/>
      <c r="D7" s="43"/>
      <c r="F7" s="52" t="s">
        <v>54</v>
      </c>
      <c r="G7" s="42"/>
      <c r="H7" s="42"/>
      <c r="I7" s="42"/>
      <c r="J7" s="42"/>
      <c r="K7" s="42"/>
      <c r="L7" s="42"/>
      <c r="M7" s="52" t="s">
        <v>55</v>
      </c>
      <c r="N7" s="42"/>
      <c r="O7" s="42"/>
      <c r="P7" s="42"/>
      <c r="Q7" s="42"/>
      <c r="R7" s="42"/>
      <c r="S7" s="42"/>
      <c r="T7" s="51"/>
      <c r="U7" s="42"/>
      <c r="V7" s="42"/>
      <c r="W7" s="52" t="s">
        <v>56</v>
      </c>
      <c r="X7" s="52"/>
      <c r="Y7" s="49"/>
      <c r="Z7" s="50"/>
      <c r="AA7" s="42"/>
      <c r="AC7" s="279"/>
      <c r="AD7" s="280"/>
      <c r="AE7" s="280"/>
      <c r="AF7" s="280"/>
      <c r="AG7" s="280"/>
      <c r="AH7" s="281"/>
    </row>
    <row r="8" spans="1:34" ht="4.5" customHeight="1" thickBot="1" x14ac:dyDescent="0.25">
      <c r="A8" s="42"/>
      <c r="B8" s="42"/>
      <c r="C8" s="42"/>
      <c r="D8" s="4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51"/>
      <c r="U8" s="42"/>
      <c r="V8" s="42"/>
      <c r="W8" s="42"/>
      <c r="X8" s="42"/>
      <c r="Y8" s="49"/>
      <c r="Z8" s="50"/>
      <c r="AA8" s="42"/>
      <c r="AC8" s="282"/>
      <c r="AD8" s="283"/>
      <c r="AE8" s="283"/>
      <c r="AF8" s="283"/>
      <c r="AG8" s="283"/>
      <c r="AH8" s="284"/>
    </row>
    <row r="9" spans="1:34" ht="7.5" customHeight="1" x14ac:dyDescent="0.2">
      <c r="A9" s="42"/>
      <c r="B9" s="42"/>
      <c r="C9" s="42"/>
      <c r="D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51"/>
      <c r="U9" s="42"/>
      <c r="V9" s="42"/>
      <c r="W9" s="52" t="s">
        <v>57</v>
      </c>
      <c r="X9" s="52"/>
      <c r="Y9" s="49"/>
      <c r="Z9" s="50"/>
      <c r="AA9" s="42"/>
    </row>
    <row r="10" spans="1:34" ht="11.25" customHeight="1" x14ac:dyDescent="0.2">
      <c r="A10" s="42"/>
      <c r="B10" s="42"/>
      <c r="C10" s="42"/>
      <c r="D10" s="43" t="s">
        <v>58</v>
      </c>
      <c r="F10" s="298">
        <f>Stammdaten!B3</f>
        <v>2026</v>
      </c>
      <c r="G10" s="298"/>
      <c r="H10" s="298"/>
      <c r="I10" s="42"/>
      <c r="J10" s="47" t="s">
        <v>59</v>
      </c>
      <c r="K10" s="299"/>
      <c r="L10" s="300"/>
      <c r="M10" s="300"/>
      <c r="N10" s="42"/>
      <c r="O10" s="299"/>
      <c r="P10" s="300"/>
      <c r="Q10" s="42"/>
      <c r="R10" s="42"/>
      <c r="S10" s="42"/>
      <c r="T10" s="74" t="s">
        <v>60</v>
      </c>
      <c r="U10" s="44"/>
      <c r="V10" s="42"/>
      <c r="W10" s="52" t="s">
        <v>61</v>
      </c>
      <c r="X10" s="52"/>
      <c r="Y10" s="49"/>
      <c r="Z10" s="50"/>
      <c r="AA10" s="42"/>
    </row>
    <row r="11" spans="1:34" ht="10.5" customHeight="1" x14ac:dyDescent="0.2">
      <c r="A11" s="42"/>
      <c r="B11" s="42"/>
      <c r="C11" s="42"/>
      <c r="D11" s="43"/>
      <c r="F11" s="52" t="s">
        <v>62</v>
      </c>
      <c r="G11" s="42"/>
      <c r="H11" s="42"/>
      <c r="I11" s="42"/>
      <c r="J11" s="42"/>
      <c r="K11" s="52" t="s">
        <v>63</v>
      </c>
      <c r="L11" s="42"/>
      <c r="M11" s="42"/>
      <c r="N11" s="42"/>
      <c r="O11" s="52" t="s">
        <v>64</v>
      </c>
      <c r="P11" s="42"/>
      <c r="Q11" s="42"/>
      <c r="R11" s="42"/>
      <c r="S11" s="42"/>
      <c r="T11" s="51"/>
      <c r="U11" s="42"/>
      <c r="V11" s="42"/>
      <c r="W11" s="52" t="s">
        <v>65</v>
      </c>
      <c r="X11" s="52"/>
      <c r="Y11" s="49"/>
      <c r="Z11" s="50"/>
      <c r="AA11" s="42"/>
    </row>
    <row r="12" spans="1:34" ht="6" customHeight="1" x14ac:dyDescent="0.2">
      <c r="A12" s="42"/>
      <c r="B12" s="42"/>
      <c r="C12" s="42"/>
      <c r="D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51"/>
      <c r="U12" s="42"/>
      <c r="V12" s="42"/>
      <c r="W12" s="42"/>
      <c r="X12" s="42"/>
      <c r="Y12" s="49"/>
      <c r="Z12" s="50"/>
      <c r="AA12" s="42"/>
    </row>
    <row r="13" spans="1:34" ht="9.75" customHeight="1" x14ac:dyDescent="0.2">
      <c r="A13" s="42"/>
      <c r="B13" s="42"/>
      <c r="C13" s="42"/>
      <c r="D13" s="43" t="s">
        <v>66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51"/>
      <c r="U13" s="42"/>
      <c r="V13" s="42"/>
      <c r="W13" s="42"/>
      <c r="X13" s="42"/>
      <c r="Y13" s="49"/>
      <c r="Z13" s="50"/>
      <c r="AA13" s="42"/>
    </row>
    <row r="14" spans="1:34" ht="12.2" customHeight="1" x14ac:dyDescent="0.2">
      <c r="A14" s="42"/>
      <c r="B14" s="42"/>
      <c r="C14" s="42"/>
      <c r="D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59">
        <f>Stammdaten!B14</f>
        <v>0</v>
      </c>
      <c r="S14" s="59"/>
      <c r="T14" s="59"/>
      <c r="U14" s="59"/>
      <c r="V14" s="59"/>
      <c r="W14" s="59"/>
      <c r="X14" s="59"/>
      <c r="Y14" s="49"/>
      <c r="Z14" s="50"/>
      <c r="AA14" s="42"/>
    </row>
    <row r="15" spans="1:34" ht="12.2" customHeight="1" x14ac:dyDescent="0.2">
      <c r="A15" s="42"/>
      <c r="B15" s="42"/>
      <c r="C15" s="42"/>
      <c r="D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59">
        <f>Stammdaten!B15</f>
        <v>0</v>
      </c>
      <c r="S15" s="59"/>
      <c r="T15" s="59"/>
      <c r="U15" s="59"/>
      <c r="V15" s="59"/>
      <c r="W15" s="59"/>
      <c r="X15" s="59"/>
      <c r="Y15" s="49"/>
      <c r="Z15" s="50"/>
      <c r="AA15" s="42"/>
    </row>
    <row r="16" spans="1:34" ht="12.2" customHeight="1" x14ac:dyDescent="0.2">
      <c r="A16" s="42"/>
      <c r="B16" s="42"/>
      <c r="C16" s="42"/>
      <c r="D16" s="43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59">
        <f>Stammdaten!B16</f>
        <v>0</v>
      </c>
      <c r="S16" s="59"/>
      <c r="T16" s="59"/>
      <c r="U16" s="59"/>
      <c r="V16" s="59"/>
      <c r="W16" s="59"/>
      <c r="X16" s="59"/>
      <c r="Y16" s="49"/>
      <c r="Z16" s="50"/>
      <c r="AA16" s="42"/>
    </row>
    <row r="17" spans="1:27" ht="12.2" customHeight="1" x14ac:dyDescent="0.2">
      <c r="A17" s="42"/>
      <c r="B17" s="42"/>
      <c r="C17" s="42"/>
      <c r="D17" s="43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59"/>
      <c r="S17" s="59"/>
      <c r="T17" s="59"/>
      <c r="U17" s="59"/>
      <c r="V17" s="59"/>
      <c r="W17" s="59"/>
      <c r="X17" s="59"/>
      <c r="Y17" s="49"/>
      <c r="Z17" s="50"/>
      <c r="AA17" s="42"/>
    </row>
    <row r="18" spans="1:27" ht="4.5" customHeight="1" x14ac:dyDescent="0.2">
      <c r="A18" s="42"/>
      <c r="B18" s="42"/>
      <c r="C18" s="42"/>
      <c r="D18" s="43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301" t="s">
        <v>51</v>
      </c>
      <c r="S18" s="301"/>
      <c r="T18" s="301"/>
      <c r="U18" s="301"/>
      <c r="V18" s="301"/>
      <c r="W18" s="301"/>
      <c r="X18" s="301"/>
      <c r="Y18" s="49"/>
      <c r="Z18" s="50"/>
      <c r="AA18" s="42"/>
    </row>
    <row r="19" spans="1:27" ht="3.75" customHeight="1" x14ac:dyDescent="0.2">
      <c r="A19" s="42"/>
      <c r="B19" s="42"/>
      <c r="C19" s="42"/>
      <c r="D19" s="43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301" t="s">
        <v>51</v>
      </c>
      <c r="S19" s="301"/>
      <c r="T19" s="301"/>
      <c r="U19" s="301"/>
      <c r="V19" s="301"/>
      <c r="W19" s="301"/>
      <c r="X19" s="301"/>
      <c r="Y19" s="49"/>
      <c r="Z19" s="50"/>
      <c r="AA19" s="42"/>
    </row>
    <row r="20" spans="1:27" ht="9.75" customHeight="1" x14ac:dyDescent="0.2">
      <c r="A20" s="42"/>
      <c r="B20" s="42"/>
      <c r="C20" s="42"/>
      <c r="D20" s="43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51"/>
      <c r="U20" s="42"/>
      <c r="V20" s="42"/>
      <c r="W20" s="42"/>
      <c r="X20" s="42"/>
      <c r="Y20" s="49"/>
      <c r="Z20" s="52" t="s">
        <v>67</v>
      </c>
      <c r="AA20" s="42"/>
    </row>
    <row r="21" spans="1:27" ht="8.25" customHeight="1" x14ac:dyDescent="0.2">
      <c r="A21" s="42"/>
      <c r="B21" s="42"/>
      <c r="C21" s="42"/>
      <c r="D21" s="43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51"/>
      <c r="U21" s="42"/>
      <c r="V21" s="42"/>
      <c r="W21" s="42"/>
      <c r="X21" s="42"/>
      <c r="Y21" s="49"/>
      <c r="Z21" s="52" t="s">
        <v>68</v>
      </c>
      <c r="AA21" s="42"/>
    </row>
    <row r="22" spans="1:27" ht="11.25" customHeight="1" x14ac:dyDescent="0.2">
      <c r="A22" s="42"/>
      <c r="B22" s="42"/>
      <c r="C22" s="42"/>
      <c r="D22" s="43" t="s">
        <v>69</v>
      </c>
      <c r="F22" s="42" t="s">
        <v>70</v>
      </c>
      <c r="G22" s="42"/>
      <c r="H22" s="52" t="s">
        <v>71</v>
      </c>
      <c r="I22" s="42"/>
      <c r="J22" s="42"/>
      <c r="K22" s="42"/>
      <c r="L22" s="42"/>
      <c r="M22" s="42"/>
      <c r="N22" s="42"/>
      <c r="O22" s="42"/>
      <c r="P22" s="42" t="s">
        <v>72</v>
      </c>
      <c r="Q22" s="42"/>
      <c r="R22" s="42"/>
      <c r="S22" s="53"/>
      <c r="T22" s="54"/>
      <c r="U22" s="42"/>
      <c r="V22" s="42"/>
      <c r="W22" s="42"/>
      <c r="X22" s="42"/>
      <c r="Y22" s="49"/>
      <c r="Z22" s="55" t="s">
        <v>73</v>
      </c>
      <c r="AA22" s="42"/>
    </row>
    <row r="23" spans="1:27" ht="11.25" customHeight="1" x14ac:dyDescent="0.2">
      <c r="A23" s="42"/>
      <c r="B23" s="42"/>
      <c r="C23" s="42"/>
      <c r="D23" s="43"/>
      <c r="F23" s="42" t="s">
        <v>74</v>
      </c>
      <c r="G23" s="42"/>
      <c r="H23" s="52" t="s">
        <v>75</v>
      </c>
      <c r="I23" s="42"/>
      <c r="J23" s="42"/>
      <c r="K23" s="42"/>
      <c r="L23" s="42"/>
      <c r="M23" s="42"/>
      <c r="N23" s="42"/>
      <c r="O23" s="42"/>
      <c r="P23" s="42" t="s">
        <v>72</v>
      </c>
      <c r="Q23" s="42"/>
      <c r="R23" s="42"/>
      <c r="S23" s="42"/>
      <c r="T23" s="51"/>
      <c r="U23" s="42"/>
      <c r="V23" s="42"/>
      <c r="W23" s="42"/>
      <c r="X23" s="42"/>
      <c r="Y23" s="49"/>
      <c r="Z23" s="50"/>
      <c r="AA23" s="42"/>
    </row>
    <row r="24" spans="1:27" ht="12" customHeight="1" x14ac:dyDescent="0.2">
      <c r="A24" s="42"/>
      <c r="B24" s="42"/>
      <c r="C24" s="42"/>
      <c r="D24" s="43"/>
      <c r="F24" s="56" t="s">
        <v>76</v>
      </c>
      <c r="G24" s="56"/>
      <c r="H24" s="57" t="s">
        <v>77</v>
      </c>
      <c r="I24" s="56"/>
      <c r="J24" s="56"/>
      <c r="K24" s="56"/>
      <c r="L24" s="56"/>
      <c r="M24" s="56"/>
      <c r="N24" s="56"/>
      <c r="O24" s="56"/>
      <c r="P24" s="56" t="s">
        <v>78</v>
      </c>
      <c r="Q24" s="56"/>
      <c r="R24" s="56"/>
      <c r="S24" s="56"/>
      <c r="T24" s="58"/>
      <c r="U24" s="56"/>
      <c r="V24" s="56"/>
      <c r="W24" s="56"/>
      <c r="X24" s="56"/>
      <c r="Y24" s="49"/>
      <c r="Z24" s="85">
        <f>Lohnzusammenstellung!I14-Lohnzusammenstellung!I25+Lohnzusammenstellung!I30</f>
        <v>0</v>
      </c>
      <c r="AA24" s="42"/>
    </row>
    <row r="25" spans="1:27" ht="4.5" customHeight="1" x14ac:dyDescent="0.2">
      <c r="A25" s="42"/>
      <c r="B25" s="42"/>
      <c r="C25" s="42"/>
      <c r="D25" s="43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1"/>
      <c r="U25" s="42"/>
      <c r="V25" s="42"/>
      <c r="W25" s="42"/>
      <c r="X25" s="42"/>
      <c r="Y25" s="49"/>
      <c r="Z25" s="50"/>
      <c r="AA25" s="42"/>
    </row>
    <row r="26" spans="1:27" ht="12" customHeight="1" x14ac:dyDescent="0.2">
      <c r="A26" s="42"/>
      <c r="B26" s="42"/>
      <c r="C26" s="42"/>
      <c r="D26" s="43" t="s">
        <v>79</v>
      </c>
      <c r="F26" s="42" t="s">
        <v>80</v>
      </c>
      <c r="G26" s="42"/>
      <c r="H26" s="42"/>
      <c r="I26" s="42"/>
      <c r="J26" s="42"/>
      <c r="K26" s="42"/>
      <c r="L26" s="74">
        <v>2.1</v>
      </c>
      <c r="M26" s="56" t="s">
        <v>81</v>
      </c>
      <c r="N26" s="56"/>
      <c r="O26" s="56"/>
      <c r="P26" s="56"/>
      <c r="Q26" s="56"/>
      <c r="R26" s="56"/>
      <c r="S26" s="56"/>
      <c r="T26" s="58"/>
      <c r="U26" s="56"/>
      <c r="V26" s="56"/>
      <c r="W26" s="56"/>
      <c r="X26" s="56"/>
      <c r="Y26" s="49" t="s">
        <v>82</v>
      </c>
      <c r="Z26" s="59">
        <f>Lohnzusammenstellung!I25</f>
        <v>0</v>
      </c>
      <c r="AA26" s="42"/>
    </row>
    <row r="27" spans="1:27" ht="9" customHeight="1" x14ac:dyDescent="0.2">
      <c r="A27" s="42"/>
      <c r="B27" s="42"/>
      <c r="C27" s="42"/>
      <c r="D27" s="43"/>
      <c r="F27" s="42" t="s">
        <v>83</v>
      </c>
      <c r="G27" s="42"/>
      <c r="H27" s="42"/>
      <c r="I27" s="42"/>
      <c r="J27" s="42"/>
      <c r="K27" s="42"/>
      <c r="L27" s="47"/>
      <c r="M27" s="42"/>
      <c r="N27" s="42"/>
      <c r="O27" s="42"/>
      <c r="P27" s="42"/>
      <c r="Q27" s="42"/>
      <c r="R27" s="42"/>
      <c r="S27" s="42"/>
      <c r="T27" s="51"/>
      <c r="U27" s="42"/>
      <c r="V27" s="42"/>
      <c r="W27" s="42"/>
      <c r="X27" s="42"/>
      <c r="Y27" s="49"/>
      <c r="Z27" s="50"/>
      <c r="AA27" s="42"/>
    </row>
    <row r="28" spans="1:27" x14ac:dyDescent="0.2">
      <c r="A28" s="42"/>
      <c r="B28" s="42"/>
      <c r="C28" s="42"/>
      <c r="D28" s="43"/>
      <c r="F28" s="42" t="s">
        <v>84</v>
      </c>
      <c r="G28" s="42"/>
      <c r="H28" s="42"/>
      <c r="I28" s="42"/>
      <c r="J28" s="42"/>
      <c r="K28" s="42"/>
      <c r="L28" s="74">
        <v>2.2000000000000002</v>
      </c>
      <c r="M28" s="56" t="s">
        <v>85</v>
      </c>
      <c r="N28" s="56"/>
      <c r="O28" s="56"/>
      <c r="P28" s="56"/>
      <c r="Q28" s="56"/>
      <c r="R28" s="56"/>
      <c r="S28" s="56"/>
      <c r="T28" s="58"/>
      <c r="U28" s="56"/>
      <c r="V28" s="56"/>
      <c r="W28" s="56"/>
      <c r="X28" s="56"/>
      <c r="Y28" s="49" t="s">
        <v>82</v>
      </c>
      <c r="Z28" s="59"/>
      <c r="AA28" s="42"/>
    </row>
    <row r="29" spans="1:27" ht="4.5" customHeight="1" x14ac:dyDescent="0.2">
      <c r="A29" s="42"/>
      <c r="B29" s="42"/>
      <c r="C29" s="42"/>
      <c r="D29" s="43"/>
      <c r="F29" s="42"/>
      <c r="G29" s="42"/>
      <c r="H29" s="42"/>
      <c r="I29" s="42"/>
      <c r="J29" s="42"/>
      <c r="K29" s="42"/>
      <c r="L29" s="47"/>
      <c r="M29" s="42"/>
      <c r="N29" s="42"/>
      <c r="O29" s="42"/>
      <c r="P29" s="42"/>
      <c r="Q29" s="42"/>
      <c r="R29" s="42"/>
      <c r="S29" s="42"/>
      <c r="T29" s="51"/>
      <c r="U29" s="42"/>
      <c r="V29" s="42"/>
      <c r="W29" s="42"/>
      <c r="X29" s="42"/>
      <c r="Y29" s="49"/>
      <c r="Z29" s="60"/>
      <c r="AA29" s="42"/>
    </row>
    <row r="30" spans="1:27" ht="10.5" customHeight="1" x14ac:dyDescent="0.2">
      <c r="A30" s="42"/>
      <c r="B30" s="42"/>
      <c r="C30" s="42"/>
      <c r="D30" s="43"/>
      <c r="F30" s="42"/>
      <c r="G30" s="42"/>
      <c r="H30" s="42"/>
      <c r="I30" s="42"/>
      <c r="J30" s="42"/>
      <c r="K30" s="42"/>
      <c r="L30" s="74">
        <v>2.2999999999999998</v>
      </c>
      <c r="M30" s="42" t="s">
        <v>86</v>
      </c>
      <c r="N30" s="42"/>
      <c r="O30" s="42"/>
      <c r="P30" s="42"/>
      <c r="Q30" s="290"/>
      <c r="R30" s="290"/>
      <c r="S30" s="290"/>
      <c r="T30" s="290"/>
      <c r="U30" s="290"/>
      <c r="V30" s="290"/>
      <c r="W30" s="290"/>
      <c r="X30" s="290"/>
      <c r="Y30" s="49" t="s">
        <v>82</v>
      </c>
      <c r="Z30" s="59">
        <f>Lohnzusammenstellung!I12</f>
        <v>0</v>
      </c>
      <c r="AA30" s="42"/>
    </row>
    <row r="31" spans="1:27" ht="9" customHeight="1" x14ac:dyDescent="0.2">
      <c r="A31" s="42"/>
      <c r="B31" s="42"/>
      <c r="C31" s="42"/>
      <c r="D31" s="43"/>
      <c r="F31" s="42"/>
      <c r="G31" s="42"/>
      <c r="H31" s="42"/>
      <c r="I31" s="42"/>
      <c r="J31" s="42"/>
      <c r="K31" s="42"/>
      <c r="L31" s="42"/>
      <c r="M31" s="52" t="s">
        <v>87</v>
      </c>
      <c r="N31" s="42"/>
      <c r="O31" s="42"/>
      <c r="P31" s="42"/>
      <c r="Q31" s="42"/>
      <c r="R31" s="42"/>
      <c r="S31" s="42"/>
      <c r="T31" s="51"/>
      <c r="U31" s="42"/>
      <c r="V31" s="42"/>
      <c r="W31" s="42"/>
      <c r="X31" s="42"/>
      <c r="Y31" s="49"/>
      <c r="Z31" s="50"/>
      <c r="AA31" s="42"/>
    </row>
    <row r="32" spans="1:27" ht="6" customHeight="1" x14ac:dyDescent="0.2">
      <c r="A32" s="42"/>
      <c r="B32" s="42"/>
      <c r="C32" s="42"/>
      <c r="D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51"/>
      <c r="U32" s="42"/>
      <c r="V32" s="42"/>
      <c r="W32" s="42"/>
      <c r="X32" s="42"/>
      <c r="Y32" s="49"/>
      <c r="Z32" s="50"/>
      <c r="AA32" s="42"/>
    </row>
    <row r="33" spans="1:27" x14ac:dyDescent="0.2">
      <c r="A33" s="42"/>
      <c r="B33" s="42"/>
      <c r="C33" s="42"/>
      <c r="D33" s="43" t="s">
        <v>88</v>
      </c>
      <c r="F33" s="42" t="s">
        <v>89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61" t="s">
        <v>90</v>
      </c>
      <c r="U33" s="42"/>
      <c r="V33" s="42"/>
      <c r="W33" s="42"/>
      <c r="X33" s="42"/>
      <c r="Y33" s="49"/>
      <c r="Z33" s="50"/>
      <c r="AA33" s="42"/>
    </row>
    <row r="34" spans="1:27" ht="9" customHeight="1" x14ac:dyDescent="0.2">
      <c r="A34" s="42"/>
      <c r="B34" s="42"/>
      <c r="C34" s="42"/>
      <c r="D34" s="43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49" t="s">
        <v>82</v>
      </c>
      <c r="Z34" s="59"/>
      <c r="AA34" s="42"/>
    </row>
    <row r="35" spans="1:27" ht="4.5" customHeight="1" x14ac:dyDescent="0.2">
      <c r="A35" s="42"/>
      <c r="B35" s="42"/>
      <c r="C35" s="42"/>
      <c r="D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51"/>
      <c r="U35" s="42"/>
      <c r="V35" s="42"/>
      <c r="W35" s="42"/>
      <c r="X35" s="42"/>
      <c r="Y35" s="49"/>
      <c r="Z35" s="50"/>
      <c r="AA35" s="42"/>
    </row>
    <row r="36" spans="1:27" ht="11.25" customHeight="1" x14ac:dyDescent="0.2">
      <c r="A36" s="42"/>
      <c r="B36" s="42"/>
      <c r="C36" s="42"/>
      <c r="D36" s="43" t="s">
        <v>91</v>
      </c>
      <c r="F36" s="42" t="s">
        <v>92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290"/>
      <c r="R36" s="290"/>
      <c r="S36" s="290"/>
      <c r="T36" s="290"/>
      <c r="U36" s="290"/>
      <c r="V36" s="290"/>
      <c r="W36" s="290"/>
      <c r="X36" s="290"/>
      <c r="Y36" s="49" t="s">
        <v>82</v>
      </c>
      <c r="Z36" s="59"/>
      <c r="AA36" s="42"/>
    </row>
    <row r="37" spans="1:27" ht="9" customHeight="1" x14ac:dyDescent="0.2">
      <c r="A37" s="42"/>
      <c r="B37" s="42"/>
      <c r="C37" s="42"/>
      <c r="D37" s="43"/>
      <c r="F37" s="52" t="s">
        <v>90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51"/>
      <c r="U37" s="42"/>
      <c r="V37" s="42"/>
      <c r="W37" s="42"/>
      <c r="X37" s="42"/>
      <c r="Y37" s="49"/>
      <c r="Z37" s="50"/>
      <c r="AA37" s="42"/>
    </row>
    <row r="38" spans="1:27" ht="4.5" customHeight="1" x14ac:dyDescent="0.2">
      <c r="A38" s="42"/>
      <c r="B38" s="42"/>
      <c r="C38" s="42"/>
      <c r="D38" s="43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51"/>
      <c r="U38" s="42"/>
      <c r="V38" s="42"/>
      <c r="W38" s="42"/>
      <c r="X38" s="42"/>
      <c r="Y38" s="49"/>
      <c r="Z38" s="50"/>
      <c r="AA38" s="42"/>
    </row>
    <row r="39" spans="1:27" x14ac:dyDescent="0.2">
      <c r="A39" s="294" t="s">
        <v>93</v>
      </c>
      <c r="B39" s="294" t="s">
        <v>94</v>
      </c>
      <c r="C39" s="294" t="s">
        <v>95</v>
      </c>
      <c r="D39" s="43" t="s">
        <v>96</v>
      </c>
      <c r="F39" s="56" t="s">
        <v>97</v>
      </c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8"/>
      <c r="U39" s="56"/>
      <c r="V39" s="56"/>
      <c r="W39" s="56"/>
      <c r="X39" s="56"/>
      <c r="Y39" s="49" t="s">
        <v>82</v>
      </c>
      <c r="Z39" s="59"/>
      <c r="AA39" s="42"/>
    </row>
    <row r="40" spans="1:27" ht="4.5" customHeight="1" x14ac:dyDescent="0.2">
      <c r="A40" s="294"/>
      <c r="B40" s="294"/>
      <c r="C40" s="294"/>
      <c r="D40" s="43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51"/>
      <c r="U40" s="42"/>
      <c r="V40" s="42"/>
      <c r="W40" s="42"/>
      <c r="X40" s="42"/>
      <c r="Y40" s="49"/>
      <c r="Z40" s="50"/>
      <c r="AA40" s="42"/>
    </row>
    <row r="41" spans="1:27" x14ac:dyDescent="0.2">
      <c r="A41" s="294"/>
      <c r="B41" s="294"/>
      <c r="C41" s="294"/>
      <c r="D41" s="43" t="s">
        <v>98</v>
      </c>
      <c r="F41" s="56" t="s">
        <v>99</v>
      </c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8"/>
      <c r="U41" s="56"/>
      <c r="V41" s="56"/>
      <c r="W41" s="56"/>
      <c r="X41" s="56"/>
      <c r="Y41" s="49" t="s">
        <v>82</v>
      </c>
      <c r="Z41" s="59"/>
      <c r="AA41" s="42"/>
    </row>
    <row r="42" spans="1:27" ht="4.5" customHeight="1" x14ac:dyDescent="0.2">
      <c r="A42" s="294"/>
      <c r="B42" s="294"/>
      <c r="C42" s="294"/>
      <c r="D42" s="4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51"/>
      <c r="U42" s="42"/>
      <c r="V42" s="42"/>
      <c r="W42" s="42"/>
      <c r="X42" s="42"/>
      <c r="Y42" s="49"/>
      <c r="Z42" s="50"/>
      <c r="AA42" s="42"/>
    </row>
    <row r="43" spans="1:27" ht="12" customHeight="1" x14ac:dyDescent="0.2">
      <c r="A43" s="294"/>
      <c r="B43" s="294"/>
      <c r="C43" s="294"/>
      <c r="D43" s="43" t="s">
        <v>100</v>
      </c>
      <c r="F43" s="42" t="s">
        <v>101</v>
      </c>
      <c r="G43" s="42"/>
      <c r="H43" s="42"/>
      <c r="I43" s="42"/>
      <c r="J43" s="42"/>
      <c r="K43" s="42"/>
      <c r="L43" s="42"/>
      <c r="M43" s="42"/>
      <c r="N43" s="42"/>
      <c r="O43" s="42"/>
      <c r="P43" s="290"/>
      <c r="Q43" s="290"/>
      <c r="R43" s="290"/>
      <c r="S43" s="290"/>
      <c r="T43" s="290"/>
      <c r="U43" s="290"/>
      <c r="V43" s="290"/>
      <c r="W43" s="290"/>
      <c r="X43" s="290"/>
      <c r="Y43" s="49" t="s">
        <v>82</v>
      </c>
      <c r="Z43" s="59"/>
      <c r="AA43" s="42"/>
    </row>
    <row r="44" spans="1:27" ht="8.25" customHeight="1" x14ac:dyDescent="0.2">
      <c r="A44" s="294"/>
      <c r="B44" s="294"/>
      <c r="C44" s="294"/>
      <c r="D44" s="43"/>
      <c r="F44" s="52" t="s">
        <v>90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51"/>
      <c r="U44" s="42"/>
      <c r="V44" s="42"/>
      <c r="W44" s="42"/>
      <c r="X44" s="42"/>
      <c r="Y44" s="49"/>
      <c r="Z44" s="50"/>
      <c r="AA44" s="42"/>
    </row>
    <row r="45" spans="1:27" ht="4.5" customHeight="1" x14ac:dyDescent="0.2">
      <c r="A45" s="294"/>
      <c r="B45" s="294"/>
      <c r="C45" s="294"/>
      <c r="D45" s="4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51"/>
      <c r="U45" s="42"/>
      <c r="V45" s="42"/>
      <c r="W45" s="42"/>
      <c r="X45" s="42"/>
      <c r="Y45" s="49"/>
      <c r="Z45" s="50"/>
      <c r="AA45" s="42"/>
    </row>
    <row r="46" spans="1:27" x14ac:dyDescent="0.2">
      <c r="A46" s="294"/>
      <c r="B46" s="294"/>
      <c r="C46" s="294"/>
      <c r="D46" s="43" t="s">
        <v>102</v>
      </c>
      <c r="F46" s="56" t="s">
        <v>103</v>
      </c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8"/>
      <c r="U46" s="56"/>
      <c r="V46" s="56"/>
      <c r="W46" s="56"/>
      <c r="X46" s="56"/>
      <c r="Y46" s="49" t="s">
        <v>104</v>
      </c>
      <c r="Z46" s="85">
        <f>Z24+Z26+Z28+Z30+Z34+Z36+Z39+Z41+Z43</f>
        <v>0</v>
      </c>
      <c r="AA46" s="42"/>
    </row>
    <row r="47" spans="1:27" ht="4.5" customHeight="1" x14ac:dyDescent="0.2">
      <c r="A47" s="294"/>
      <c r="B47" s="294"/>
      <c r="C47" s="294"/>
      <c r="D47" s="43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51"/>
      <c r="U47" s="42"/>
      <c r="V47" s="42"/>
      <c r="W47" s="42"/>
      <c r="X47" s="42"/>
      <c r="Y47" s="49"/>
      <c r="Z47" s="50"/>
      <c r="AA47" s="42"/>
    </row>
    <row r="48" spans="1:27" x14ac:dyDescent="0.2">
      <c r="A48" s="294"/>
      <c r="B48" s="294"/>
      <c r="C48" s="294"/>
      <c r="D48" s="43" t="s">
        <v>105</v>
      </c>
      <c r="F48" s="56" t="s">
        <v>106</v>
      </c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8"/>
      <c r="U48" s="56"/>
      <c r="V48" s="56"/>
      <c r="W48" s="56"/>
      <c r="X48" s="56"/>
      <c r="Y48" s="49" t="s">
        <v>107</v>
      </c>
      <c r="Z48" s="85">
        <f>SUM(Lohnzusammenstellung!I16+Lohnzusammenstellung!I17+Lohnzusammenstellung!I19)</f>
        <v>0</v>
      </c>
      <c r="AA48" s="42"/>
    </row>
    <row r="49" spans="1:27" ht="4.5" customHeight="1" x14ac:dyDescent="0.2">
      <c r="A49" s="294"/>
      <c r="B49" s="294"/>
      <c r="C49" s="294"/>
      <c r="D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51"/>
      <c r="U49" s="42"/>
      <c r="V49" s="42"/>
      <c r="W49" s="42"/>
      <c r="X49" s="42"/>
      <c r="Y49" s="49"/>
      <c r="Z49" s="50"/>
      <c r="AA49" s="42"/>
    </row>
    <row r="50" spans="1:27" x14ac:dyDescent="0.2">
      <c r="A50" s="294"/>
      <c r="B50" s="294"/>
      <c r="C50" s="294"/>
      <c r="D50" s="43" t="s">
        <v>108</v>
      </c>
      <c r="F50" s="42" t="s">
        <v>109</v>
      </c>
      <c r="G50" s="42"/>
      <c r="H50" s="42"/>
      <c r="I50" s="42"/>
      <c r="J50" s="42"/>
      <c r="K50" s="42" t="s">
        <v>110</v>
      </c>
      <c r="L50" s="42"/>
      <c r="M50" s="287">
        <v>10.1</v>
      </c>
      <c r="N50" s="287"/>
      <c r="O50" s="56" t="s">
        <v>111</v>
      </c>
      <c r="P50" s="56"/>
      <c r="Q50" s="56"/>
      <c r="R50" s="56"/>
      <c r="S50" s="56"/>
      <c r="T50" s="58"/>
      <c r="U50" s="56"/>
      <c r="V50" s="56"/>
      <c r="W50" s="56"/>
      <c r="X50" s="56"/>
      <c r="Y50" s="49" t="s">
        <v>107</v>
      </c>
      <c r="Z50" s="85">
        <f>Lohnzusammenstellung!I20</f>
        <v>0</v>
      </c>
      <c r="AA50" s="42"/>
    </row>
    <row r="51" spans="1:27" ht="12" customHeight="1" x14ac:dyDescent="0.2">
      <c r="A51" s="294"/>
      <c r="B51" s="294"/>
      <c r="C51" s="294"/>
      <c r="D51" s="43"/>
      <c r="F51" s="42" t="s">
        <v>112</v>
      </c>
      <c r="G51" s="42"/>
      <c r="H51" s="42"/>
      <c r="I51" s="42"/>
      <c r="J51" s="42"/>
      <c r="K51" s="42" t="s">
        <v>113</v>
      </c>
      <c r="L51" s="42"/>
      <c r="M51" s="295"/>
      <c r="N51" s="295"/>
      <c r="O51" s="42"/>
      <c r="P51" s="42"/>
      <c r="Q51" s="42"/>
      <c r="R51" s="42"/>
      <c r="S51" s="42"/>
      <c r="T51" s="51"/>
      <c r="U51" s="42"/>
      <c r="V51" s="42"/>
      <c r="W51" s="42"/>
      <c r="X51" s="42"/>
      <c r="Y51" s="49"/>
      <c r="Z51" s="50"/>
      <c r="AA51" s="42"/>
    </row>
    <row r="52" spans="1:27" ht="10.5" customHeight="1" x14ac:dyDescent="0.2">
      <c r="A52" s="42"/>
      <c r="B52" s="42"/>
      <c r="C52" s="42"/>
      <c r="D52" s="43"/>
      <c r="F52" s="42" t="s">
        <v>114</v>
      </c>
      <c r="G52" s="42"/>
      <c r="H52" s="42"/>
      <c r="I52" s="42"/>
      <c r="J52" s="42"/>
      <c r="K52" s="42" t="s">
        <v>115</v>
      </c>
      <c r="L52" s="42"/>
      <c r="M52" s="287">
        <v>10.199999999999999</v>
      </c>
      <c r="N52" s="287"/>
      <c r="O52" s="56" t="s">
        <v>116</v>
      </c>
      <c r="P52" s="56"/>
      <c r="Q52" s="56"/>
      <c r="R52" s="56"/>
      <c r="S52" s="56"/>
      <c r="T52" s="58"/>
      <c r="U52" s="56"/>
      <c r="V52" s="56"/>
      <c r="W52" s="56"/>
      <c r="X52" s="56"/>
      <c r="Y52" s="49" t="s">
        <v>107</v>
      </c>
      <c r="Z52" s="59"/>
      <c r="AA52" s="42"/>
    </row>
    <row r="53" spans="1:27" ht="5.25" customHeight="1" x14ac:dyDescent="0.2">
      <c r="A53" s="42"/>
      <c r="B53" s="42"/>
      <c r="C53" s="42"/>
      <c r="D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51"/>
      <c r="U53" s="42"/>
      <c r="V53" s="42"/>
      <c r="W53" s="42"/>
      <c r="X53" s="42"/>
      <c r="Y53" s="49"/>
      <c r="Z53" s="50"/>
      <c r="AA53" s="42"/>
    </row>
    <row r="54" spans="1:27" x14ac:dyDescent="0.2">
      <c r="A54" s="42"/>
      <c r="B54" s="42"/>
      <c r="C54" s="42"/>
      <c r="D54" s="43" t="s">
        <v>117</v>
      </c>
      <c r="F54" s="62" t="s">
        <v>118</v>
      </c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8"/>
      <c r="U54" s="56"/>
      <c r="V54" s="56"/>
      <c r="W54" s="296" t="s">
        <v>119</v>
      </c>
      <c r="X54" s="296"/>
      <c r="Y54" s="49" t="s">
        <v>104</v>
      </c>
      <c r="Z54" s="86">
        <f>Z46-Z48-Z50-Z52</f>
        <v>0</v>
      </c>
      <c r="AA54" s="42"/>
    </row>
    <row r="55" spans="1:27" ht="9" customHeight="1" x14ac:dyDescent="0.2">
      <c r="A55" s="42"/>
      <c r="B55" s="42"/>
      <c r="C55" s="42"/>
      <c r="D55" s="43"/>
      <c r="F55" s="63" t="s">
        <v>120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51"/>
      <c r="U55" s="42"/>
      <c r="V55" s="42"/>
      <c r="W55" s="42"/>
      <c r="X55" s="42"/>
      <c r="Y55" s="49"/>
      <c r="Z55" s="50"/>
      <c r="AA55" s="42"/>
    </row>
    <row r="56" spans="1:27" ht="4.5" customHeight="1" x14ac:dyDescent="0.2">
      <c r="A56" s="42"/>
      <c r="B56" s="42"/>
      <c r="C56" s="42"/>
      <c r="D56" s="43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51"/>
      <c r="U56" s="42"/>
      <c r="V56" s="42"/>
      <c r="W56" s="42"/>
      <c r="X56" s="42"/>
      <c r="Y56" s="49"/>
      <c r="Z56" s="50"/>
      <c r="AA56" s="42"/>
    </row>
    <row r="57" spans="1:27" ht="10.5" customHeight="1" x14ac:dyDescent="0.2">
      <c r="A57" s="42"/>
      <c r="B57" s="42"/>
      <c r="C57" s="42"/>
      <c r="D57" s="43" t="s">
        <v>121</v>
      </c>
      <c r="F57" s="56" t="s">
        <v>122</v>
      </c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8"/>
      <c r="U57" s="56"/>
      <c r="V57" s="56"/>
      <c r="W57" s="56"/>
      <c r="X57" s="56"/>
      <c r="Y57" s="49"/>
      <c r="Z57" s="59">
        <f>Lohnzusammenstellung!I24</f>
        <v>0</v>
      </c>
      <c r="AA57" s="42"/>
    </row>
    <row r="58" spans="1:27" ht="3.75" customHeight="1" x14ac:dyDescent="0.2">
      <c r="A58" s="42"/>
      <c r="B58" s="42"/>
      <c r="C58" s="42"/>
      <c r="D58" s="43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51"/>
      <c r="U58" s="42"/>
      <c r="V58" s="42"/>
      <c r="W58" s="42"/>
      <c r="X58" s="42"/>
      <c r="Y58" s="49"/>
      <c r="Z58" s="50"/>
      <c r="AA58" s="42"/>
    </row>
    <row r="59" spans="1:27" ht="10.5" customHeight="1" x14ac:dyDescent="0.2">
      <c r="A59" s="42"/>
      <c r="B59" s="42"/>
      <c r="C59" s="42"/>
      <c r="D59" s="43" t="s">
        <v>123</v>
      </c>
      <c r="F59" s="42" t="s">
        <v>124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51"/>
      <c r="U59" s="42"/>
      <c r="V59" s="42"/>
      <c r="W59" s="42"/>
      <c r="X59" s="42"/>
      <c r="Y59" s="49"/>
      <c r="Z59" s="50"/>
      <c r="AA59" s="42"/>
    </row>
    <row r="60" spans="1:27" ht="9.75" customHeight="1" x14ac:dyDescent="0.2">
      <c r="A60" s="42"/>
      <c r="B60" s="42"/>
      <c r="C60" s="42"/>
      <c r="D60" s="43"/>
      <c r="F60" s="52" t="s">
        <v>125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51"/>
      <c r="U60" s="42"/>
      <c r="V60" s="42"/>
      <c r="W60" s="42"/>
      <c r="X60" s="42"/>
      <c r="Y60" s="49"/>
      <c r="Z60" s="50"/>
      <c r="AA60" s="42"/>
    </row>
    <row r="61" spans="1:27" ht="3" customHeight="1" x14ac:dyDescent="0.2">
      <c r="A61" s="42"/>
      <c r="B61" s="42"/>
      <c r="C61" s="42"/>
      <c r="D61" s="43"/>
      <c r="F61" s="5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51"/>
      <c r="U61" s="42"/>
      <c r="V61" s="42"/>
      <c r="W61" s="42"/>
      <c r="X61" s="42"/>
      <c r="Y61" s="49"/>
      <c r="Z61" s="50"/>
      <c r="AA61" s="42"/>
    </row>
    <row r="62" spans="1:27" ht="10.5" customHeight="1" x14ac:dyDescent="0.2">
      <c r="A62" s="42"/>
      <c r="B62" s="42"/>
      <c r="C62" s="42"/>
      <c r="D62" s="43"/>
      <c r="F62" s="64">
        <v>13.1</v>
      </c>
      <c r="G62" s="42" t="s">
        <v>126</v>
      </c>
      <c r="H62" s="42"/>
      <c r="I62" s="42"/>
      <c r="J62" s="42"/>
      <c r="K62" s="292" t="s">
        <v>127</v>
      </c>
      <c r="L62" s="292"/>
      <c r="M62" s="56" t="s">
        <v>161</v>
      </c>
      <c r="N62" s="56"/>
      <c r="O62" s="56"/>
      <c r="P62" s="56"/>
      <c r="Q62" s="56"/>
      <c r="R62" s="56"/>
      <c r="S62" s="56"/>
      <c r="T62" s="58"/>
      <c r="U62" s="56"/>
      <c r="V62" s="56"/>
      <c r="W62" s="56"/>
      <c r="X62" s="56"/>
      <c r="Y62" s="49"/>
      <c r="Z62" s="59"/>
      <c r="AA62" s="42"/>
    </row>
    <row r="63" spans="1:27" ht="8.25" customHeight="1" x14ac:dyDescent="0.2">
      <c r="A63" s="42"/>
      <c r="B63" s="42"/>
      <c r="C63" s="42"/>
      <c r="D63" s="43"/>
      <c r="F63" s="65"/>
      <c r="G63" s="42" t="s">
        <v>128</v>
      </c>
      <c r="H63" s="42"/>
      <c r="I63" s="42"/>
      <c r="J63" s="42"/>
      <c r="K63" s="76"/>
      <c r="L63" s="76"/>
      <c r="M63" s="42"/>
      <c r="N63" s="42"/>
      <c r="O63" s="42"/>
      <c r="P63" s="42"/>
      <c r="Q63" s="42"/>
      <c r="R63" s="42"/>
      <c r="S63" s="42"/>
      <c r="T63" s="51"/>
      <c r="U63" s="42"/>
      <c r="V63" s="42"/>
      <c r="W63" s="42"/>
      <c r="X63" s="42"/>
      <c r="Y63" s="49"/>
      <c r="Z63" s="50"/>
      <c r="AA63" s="42"/>
    </row>
    <row r="64" spans="1:27" ht="9.75" customHeight="1" x14ac:dyDescent="0.2">
      <c r="A64" s="42"/>
      <c r="B64" s="42"/>
      <c r="C64" s="42"/>
      <c r="D64" s="43"/>
      <c r="F64" s="42"/>
      <c r="G64" s="42" t="s">
        <v>129</v>
      </c>
      <c r="H64" s="42"/>
      <c r="I64" s="42"/>
      <c r="J64" s="42"/>
      <c r="K64" s="292" t="s">
        <v>130</v>
      </c>
      <c r="L64" s="292"/>
      <c r="M64" s="42" t="s">
        <v>131</v>
      </c>
      <c r="N64" s="42"/>
      <c r="O64" s="42"/>
      <c r="P64" s="42"/>
      <c r="Q64" s="290"/>
      <c r="R64" s="290"/>
      <c r="S64" s="290"/>
      <c r="T64" s="290"/>
      <c r="U64" s="290"/>
      <c r="V64" s="290"/>
      <c r="W64" s="290"/>
      <c r="X64" s="290"/>
      <c r="Y64" s="49"/>
      <c r="Z64" s="59"/>
      <c r="AA64" s="42"/>
    </row>
    <row r="65" spans="1:27" ht="8.25" customHeight="1" x14ac:dyDescent="0.2">
      <c r="A65" s="42"/>
      <c r="B65" s="42"/>
      <c r="C65" s="42"/>
      <c r="D65" s="43"/>
      <c r="F65" s="42"/>
      <c r="G65" s="42"/>
      <c r="H65" s="42"/>
      <c r="I65" s="42"/>
      <c r="J65" s="42"/>
      <c r="K65" s="293"/>
      <c r="L65" s="293"/>
      <c r="M65" s="52" t="s">
        <v>90</v>
      </c>
      <c r="N65" s="42"/>
      <c r="O65" s="42"/>
      <c r="P65" s="42"/>
      <c r="Q65" s="42"/>
      <c r="R65" s="42"/>
      <c r="S65" s="42"/>
      <c r="T65" s="51"/>
      <c r="U65" s="42"/>
      <c r="V65" s="42"/>
      <c r="W65" s="42"/>
      <c r="X65" s="42"/>
      <c r="Y65" s="49"/>
      <c r="Z65" s="50"/>
      <c r="AA65" s="42"/>
    </row>
    <row r="66" spans="1:27" ht="4.5" customHeight="1" x14ac:dyDescent="0.2">
      <c r="A66" s="42"/>
      <c r="B66" s="42"/>
      <c r="C66" s="42"/>
      <c r="D66" s="43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51"/>
      <c r="U66" s="42"/>
      <c r="V66" s="42"/>
      <c r="W66" s="42"/>
      <c r="X66" s="42"/>
      <c r="Y66" s="49"/>
      <c r="Z66" s="50"/>
      <c r="AA66" s="42"/>
    </row>
    <row r="67" spans="1:27" ht="10.5" customHeight="1" x14ac:dyDescent="0.2">
      <c r="A67" s="42"/>
      <c r="B67" s="42"/>
      <c r="C67" s="42"/>
      <c r="D67" s="43"/>
      <c r="F67" s="64">
        <v>13.2</v>
      </c>
      <c r="G67" s="42" t="s">
        <v>132</v>
      </c>
      <c r="H67" s="42"/>
      <c r="I67" s="42"/>
      <c r="J67" s="42"/>
      <c r="K67" s="292" t="s">
        <v>133</v>
      </c>
      <c r="L67" s="292"/>
      <c r="M67" s="56" t="s">
        <v>134</v>
      </c>
      <c r="N67" s="56"/>
      <c r="O67" s="56"/>
      <c r="P67" s="56"/>
      <c r="Q67" s="56"/>
      <c r="R67" s="56"/>
      <c r="S67" s="56"/>
      <c r="T67" s="58"/>
      <c r="U67" s="56"/>
      <c r="V67" s="56"/>
      <c r="W67" s="56"/>
      <c r="X67" s="56"/>
      <c r="Y67" s="49"/>
      <c r="Z67" s="59"/>
      <c r="AA67" s="42"/>
    </row>
    <row r="68" spans="1:27" ht="9" customHeight="1" x14ac:dyDescent="0.2">
      <c r="A68" s="42"/>
      <c r="B68" s="42"/>
      <c r="C68" s="42"/>
      <c r="D68" s="43"/>
      <c r="F68" s="65"/>
      <c r="G68" s="42" t="s">
        <v>135</v>
      </c>
      <c r="H68" s="42"/>
      <c r="I68" s="42"/>
      <c r="J68" s="42"/>
      <c r="K68" s="76"/>
      <c r="L68" s="76"/>
      <c r="M68" s="42"/>
      <c r="N68" s="42"/>
      <c r="O68" s="42"/>
      <c r="P68" s="42"/>
      <c r="Q68" s="42"/>
      <c r="R68" s="42"/>
      <c r="S68" s="42"/>
      <c r="T68" s="51"/>
      <c r="U68" s="42"/>
      <c r="V68" s="42"/>
      <c r="W68" s="42"/>
      <c r="X68" s="42"/>
      <c r="Y68" s="49"/>
      <c r="Z68" s="60"/>
      <c r="AA68" s="42"/>
    </row>
    <row r="69" spans="1:27" ht="11.25" customHeight="1" x14ac:dyDescent="0.2">
      <c r="A69" s="42"/>
      <c r="B69" s="42"/>
      <c r="C69" s="42"/>
      <c r="D69" s="43"/>
      <c r="F69" s="42"/>
      <c r="G69" s="42" t="s">
        <v>136</v>
      </c>
      <c r="H69" s="42"/>
      <c r="I69" s="42"/>
      <c r="J69" s="42"/>
      <c r="K69" s="292" t="s">
        <v>137</v>
      </c>
      <c r="L69" s="292"/>
      <c r="M69" s="56" t="s">
        <v>138</v>
      </c>
      <c r="N69" s="56"/>
      <c r="O69" s="56"/>
      <c r="P69" s="56"/>
      <c r="Q69" s="56"/>
      <c r="R69" s="56"/>
      <c r="S69" s="56"/>
      <c r="T69" s="58"/>
      <c r="U69" s="56"/>
      <c r="V69" s="56"/>
      <c r="W69" s="56"/>
      <c r="X69" s="56"/>
      <c r="Y69" s="49"/>
      <c r="Z69" s="59"/>
      <c r="AA69" s="42"/>
    </row>
    <row r="70" spans="1:27" ht="4.5" customHeight="1" x14ac:dyDescent="0.2">
      <c r="A70" s="42"/>
      <c r="B70" s="42"/>
      <c r="C70" s="42"/>
      <c r="D70" s="43"/>
      <c r="F70" s="42"/>
      <c r="G70" s="42"/>
      <c r="H70" s="42"/>
      <c r="I70" s="42"/>
      <c r="J70" s="42"/>
      <c r="K70" s="76"/>
      <c r="L70" s="76"/>
      <c r="M70" s="42"/>
      <c r="N70" s="42"/>
      <c r="O70" s="42"/>
      <c r="P70" s="42"/>
      <c r="Q70" s="42"/>
      <c r="R70" s="42"/>
      <c r="S70" s="42"/>
      <c r="T70" s="51"/>
      <c r="U70" s="42"/>
      <c r="V70" s="42"/>
      <c r="W70" s="42"/>
      <c r="X70" s="42"/>
      <c r="Y70" s="49"/>
      <c r="Z70" s="60"/>
      <c r="AA70" s="42"/>
    </row>
    <row r="71" spans="1:27" ht="10.5" customHeight="1" x14ac:dyDescent="0.2">
      <c r="A71" s="42"/>
      <c r="B71" s="42"/>
      <c r="C71" s="42"/>
      <c r="D71" s="43"/>
      <c r="F71" s="42"/>
      <c r="G71" s="42"/>
      <c r="H71" s="42"/>
      <c r="I71" s="42"/>
      <c r="J71" s="42"/>
      <c r="K71" s="292" t="s">
        <v>139</v>
      </c>
      <c r="L71" s="292"/>
      <c r="M71" s="42" t="s">
        <v>131</v>
      </c>
      <c r="N71" s="42"/>
      <c r="O71" s="42"/>
      <c r="P71" s="42"/>
      <c r="Q71" s="290"/>
      <c r="R71" s="290"/>
      <c r="S71" s="290"/>
      <c r="T71" s="290"/>
      <c r="U71" s="290"/>
      <c r="V71" s="290"/>
      <c r="W71" s="290"/>
      <c r="X71" s="290"/>
      <c r="Y71" s="49"/>
      <c r="Z71" s="59"/>
      <c r="AA71" s="42"/>
    </row>
    <row r="72" spans="1:27" ht="9" customHeight="1" x14ac:dyDescent="0.2">
      <c r="A72" s="42"/>
      <c r="B72" s="42"/>
      <c r="C72" s="42"/>
      <c r="D72" s="43"/>
      <c r="F72" s="42"/>
      <c r="G72" s="42"/>
      <c r="H72" s="42"/>
      <c r="I72" s="42"/>
      <c r="J72" s="42"/>
      <c r="K72" s="42"/>
      <c r="L72" s="42"/>
      <c r="M72" s="52" t="s">
        <v>90</v>
      </c>
      <c r="N72" s="42"/>
      <c r="O72" s="42"/>
      <c r="P72" s="42"/>
      <c r="Q72" s="42"/>
      <c r="R72" s="42"/>
      <c r="S72" s="42"/>
      <c r="T72" s="51"/>
      <c r="U72" s="42"/>
      <c r="V72" s="42"/>
      <c r="W72" s="42"/>
      <c r="X72" s="42"/>
      <c r="Y72" s="49"/>
      <c r="Z72" s="50"/>
      <c r="AA72" s="42"/>
    </row>
    <row r="73" spans="1:27" ht="3.75" customHeight="1" x14ac:dyDescent="0.2">
      <c r="A73" s="42"/>
      <c r="B73" s="42"/>
      <c r="C73" s="42"/>
      <c r="D73" s="43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51"/>
      <c r="U73" s="42"/>
      <c r="V73" s="42"/>
      <c r="W73" s="42"/>
      <c r="X73" s="42"/>
      <c r="Y73" s="49"/>
      <c r="Z73" s="50"/>
      <c r="AA73" s="42"/>
    </row>
    <row r="74" spans="1:27" ht="10.5" customHeight="1" x14ac:dyDescent="0.2">
      <c r="A74" s="42"/>
      <c r="B74" s="42"/>
      <c r="C74" s="42"/>
      <c r="D74" s="43"/>
      <c r="F74" s="64">
        <v>13.3</v>
      </c>
      <c r="G74" s="56" t="s">
        <v>140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8"/>
      <c r="U74" s="56"/>
      <c r="V74" s="56"/>
      <c r="W74" s="56"/>
      <c r="X74" s="56"/>
      <c r="Y74" s="49"/>
      <c r="Z74" s="59"/>
      <c r="AA74" s="42"/>
    </row>
    <row r="75" spans="1:27" ht="4.5" customHeight="1" x14ac:dyDescent="0.2">
      <c r="A75" s="42"/>
      <c r="B75" s="42"/>
      <c r="C75" s="42"/>
      <c r="D75" s="43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51"/>
      <c r="U75" s="42"/>
      <c r="V75" s="42"/>
      <c r="W75" s="42"/>
      <c r="X75" s="42"/>
      <c r="Y75" s="49"/>
      <c r="Z75" s="50"/>
      <c r="AA75" s="42"/>
    </row>
    <row r="76" spans="1:27" ht="9.75" customHeight="1" x14ac:dyDescent="0.2">
      <c r="A76" s="42"/>
      <c r="B76" s="42"/>
      <c r="C76" s="42"/>
      <c r="D76" s="43" t="s">
        <v>141</v>
      </c>
      <c r="F76" s="42" t="s">
        <v>142</v>
      </c>
      <c r="G76" s="42"/>
      <c r="H76" s="42"/>
      <c r="I76" s="42"/>
      <c r="J76" s="42"/>
      <c r="K76" s="42"/>
      <c r="L76" s="42"/>
      <c r="M76" s="52" t="s">
        <v>143</v>
      </c>
      <c r="N76" s="42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42"/>
    </row>
    <row r="77" spans="1:27" ht="10.5" customHeight="1" x14ac:dyDescent="0.2">
      <c r="A77" s="42"/>
      <c r="B77" s="42"/>
      <c r="C77" s="42"/>
      <c r="D77" s="43"/>
      <c r="F77" s="42" t="s">
        <v>144</v>
      </c>
      <c r="G77" s="42"/>
      <c r="H77" s="42"/>
      <c r="I77" s="42"/>
      <c r="J77" s="42"/>
      <c r="K77" s="42"/>
      <c r="L77" s="42"/>
      <c r="M77" s="52" t="s">
        <v>145</v>
      </c>
      <c r="N77" s="42"/>
      <c r="O77" s="70"/>
      <c r="P77" s="70"/>
      <c r="Q77" s="70"/>
      <c r="R77" s="70"/>
      <c r="S77" s="70"/>
      <c r="T77" s="71"/>
      <c r="U77" s="70"/>
      <c r="V77" s="70"/>
      <c r="W77" s="70"/>
      <c r="X77" s="70"/>
      <c r="Y77" s="72"/>
      <c r="Z77" s="73"/>
      <c r="AA77" s="42"/>
    </row>
    <row r="78" spans="1:27" ht="10.5" customHeight="1" x14ac:dyDescent="0.2">
      <c r="A78" s="42"/>
      <c r="B78" s="42"/>
      <c r="C78" s="42"/>
      <c r="D78" s="43"/>
      <c r="F78" s="42" t="s">
        <v>146</v>
      </c>
      <c r="G78" s="42"/>
      <c r="H78" s="42"/>
      <c r="I78" s="42"/>
      <c r="J78" s="42"/>
      <c r="K78" s="42"/>
      <c r="L78" s="42"/>
      <c r="M78" s="52" t="s">
        <v>147</v>
      </c>
      <c r="N78" s="42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42"/>
    </row>
    <row r="79" spans="1:27" ht="4.5" customHeight="1" x14ac:dyDescent="0.2">
      <c r="A79" s="42"/>
      <c r="B79" s="42"/>
      <c r="C79" s="42"/>
      <c r="D79" s="43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51"/>
      <c r="U79" s="42"/>
      <c r="V79" s="42"/>
      <c r="W79" s="42"/>
      <c r="X79" s="42"/>
      <c r="Y79" s="49"/>
      <c r="Z79" s="50"/>
      <c r="AA79" s="42"/>
    </row>
    <row r="80" spans="1:27" ht="10.5" customHeight="1" x14ac:dyDescent="0.2">
      <c r="A80" s="42"/>
      <c r="B80" s="42"/>
      <c r="C80" s="42"/>
      <c r="D80" s="43" t="s">
        <v>148</v>
      </c>
      <c r="F80" s="42" t="s">
        <v>149</v>
      </c>
      <c r="G80" s="42"/>
      <c r="H80" s="42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42"/>
    </row>
    <row r="81" spans="1:27" ht="7.5" customHeight="1" x14ac:dyDescent="0.2">
      <c r="A81" s="42"/>
      <c r="B81" s="42"/>
      <c r="C81" s="42"/>
      <c r="D81" s="43"/>
      <c r="F81" s="42" t="s">
        <v>150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51"/>
      <c r="U81" s="42"/>
      <c r="V81" s="42"/>
      <c r="W81" s="42"/>
      <c r="X81" s="42"/>
      <c r="Y81" s="49"/>
      <c r="Z81" s="50"/>
      <c r="AA81" s="42"/>
    </row>
    <row r="82" spans="1:27" ht="10.5" customHeight="1" x14ac:dyDescent="0.2">
      <c r="A82" s="42"/>
      <c r="B82" s="42"/>
      <c r="C82" s="42"/>
      <c r="D82" s="43"/>
      <c r="F82" s="42" t="s">
        <v>151</v>
      </c>
      <c r="G82" s="42"/>
      <c r="H82" s="42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42"/>
    </row>
    <row r="83" spans="1:27" ht="5.25" customHeight="1" x14ac:dyDescent="0.2">
      <c r="A83" s="42"/>
      <c r="B83" s="42"/>
      <c r="C83" s="42"/>
      <c r="D83" s="43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51"/>
      <c r="U83" s="42"/>
      <c r="V83" s="42"/>
      <c r="W83" s="42"/>
      <c r="X83" s="42"/>
      <c r="Y83" s="49"/>
      <c r="Z83" s="50"/>
      <c r="AA83" s="42"/>
    </row>
    <row r="84" spans="1:27" ht="12.75" customHeight="1" x14ac:dyDescent="0.2">
      <c r="A84" s="42"/>
      <c r="B84" s="42"/>
      <c r="C84" s="42"/>
      <c r="D84" s="75" t="s">
        <v>152</v>
      </c>
      <c r="F84" s="42" t="s">
        <v>153</v>
      </c>
      <c r="G84" s="42"/>
      <c r="H84" s="42"/>
      <c r="I84" s="42"/>
      <c r="J84" s="42"/>
      <c r="K84" s="42"/>
      <c r="L84" s="42"/>
      <c r="M84" s="42"/>
      <c r="N84" s="42"/>
      <c r="O84" s="42" t="s">
        <v>154</v>
      </c>
      <c r="P84" s="42"/>
      <c r="Q84" s="42"/>
      <c r="R84" s="42"/>
      <c r="S84" s="42"/>
      <c r="T84" s="51"/>
      <c r="U84" s="42"/>
      <c r="V84" s="286" t="str">
        <f>IF(Stammdaten!B7&lt;&gt;"",Stammdaten!B7,"")</f>
        <v/>
      </c>
      <c r="W84" s="286"/>
      <c r="X84" s="286"/>
      <c r="Y84" s="286"/>
      <c r="Z84" s="286"/>
      <c r="AA84" s="67"/>
    </row>
    <row r="85" spans="1:27" ht="9" customHeight="1" x14ac:dyDescent="0.2">
      <c r="A85" s="42"/>
      <c r="B85" s="42"/>
      <c r="C85" s="42"/>
      <c r="D85" s="43"/>
      <c r="F85" s="42"/>
      <c r="G85" s="42"/>
      <c r="H85" s="42"/>
      <c r="I85" s="42"/>
      <c r="J85" s="42"/>
      <c r="K85" s="42"/>
      <c r="L85" s="42"/>
      <c r="M85" s="42"/>
      <c r="N85" s="42"/>
      <c r="O85" s="52" t="s">
        <v>155</v>
      </c>
      <c r="P85" s="42"/>
      <c r="Q85" s="42"/>
      <c r="R85" s="42"/>
      <c r="S85" s="42"/>
      <c r="T85" s="51"/>
      <c r="U85" s="42"/>
      <c r="V85" s="288" t="str">
        <f>IF(Stammdaten!B8&lt;&gt;0,Stammdaten!B8,"")</f>
        <v/>
      </c>
      <c r="W85" s="288"/>
      <c r="X85" s="288"/>
      <c r="Y85" s="288"/>
      <c r="Z85" s="288"/>
      <c r="AA85" s="46"/>
    </row>
    <row r="86" spans="1:27" ht="6" customHeight="1" x14ac:dyDescent="0.2">
      <c r="A86" s="42"/>
      <c r="B86" s="42"/>
      <c r="C86" s="42"/>
      <c r="D86" s="43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51"/>
      <c r="U86" s="42"/>
      <c r="V86" s="288"/>
      <c r="W86" s="288"/>
      <c r="X86" s="288"/>
      <c r="Y86" s="288"/>
      <c r="Z86" s="288"/>
      <c r="AA86" s="42"/>
    </row>
    <row r="87" spans="1:27" ht="12.75" customHeight="1" x14ac:dyDescent="0.2">
      <c r="A87" s="42"/>
      <c r="B87" s="42"/>
      <c r="C87" s="42"/>
      <c r="D87" s="66"/>
      <c r="E87" s="66"/>
      <c r="F87" s="218"/>
      <c r="G87" s="218"/>
      <c r="H87" s="218"/>
      <c r="I87" s="218"/>
      <c r="J87" s="218"/>
      <c r="K87" s="218"/>
      <c r="L87" s="218"/>
      <c r="M87" s="218"/>
      <c r="N87" s="42"/>
      <c r="O87" s="42" t="s">
        <v>156</v>
      </c>
      <c r="P87" s="42"/>
      <c r="Q87" s="42"/>
      <c r="R87" s="42"/>
      <c r="S87" s="42"/>
      <c r="T87" s="51"/>
      <c r="U87" s="42"/>
      <c r="V87" s="287" t="str">
        <f>IF(Stammdaten!B9&lt;&gt;0,Stammdaten!B9,"")</f>
        <v/>
      </c>
      <c r="W87" s="287"/>
      <c r="X87" s="287"/>
      <c r="Y87" s="287"/>
      <c r="Z87" s="287"/>
      <c r="AA87" s="46"/>
    </row>
    <row r="88" spans="1:27" ht="9" customHeight="1" x14ac:dyDescent="0.2">
      <c r="A88" s="42"/>
      <c r="B88" s="42"/>
      <c r="C88" s="42"/>
      <c r="D88" s="43"/>
      <c r="F88" s="42"/>
      <c r="G88" s="42"/>
      <c r="H88" s="42"/>
      <c r="I88" s="42"/>
      <c r="J88" s="42"/>
      <c r="K88" s="42"/>
      <c r="L88" s="42"/>
      <c r="M88" s="42"/>
      <c r="N88" s="42"/>
      <c r="O88" s="52" t="s">
        <v>157</v>
      </c>
      <c r="P88" s="42"/>
      <c r="Q88" s="42"/>
      <c r="R88" s="42"/>
      <c r="S88" s="42"/>
      <c r="T88" s="51"/>
      <c r="U88" s="42"/>
      <c r="V88" s="289" t="str">
        <f>IF(Stammdaten!B10&lt;&gt;0,Stammdaten!B10,"")</f>
        <v/>
      </c>
      <c r="W88" s="289"/>
      <c r="X88" s="289"/>
      <c r="Y88" s="289"/>
      <c r="Z88" s="289"/>
      <c r="AA88" s="84"/>
    </row>
    <row r="89" spans="1:27" ht="3.75" customHeight="1" x14ac:dyDescent="0.2">
      <c r="A89" s="42"/>
      <c r="B89" s="42"/>
      <c r="C89" s="42"/>
      <c r="D89" s="43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51"/>
      <c r="U89" s="42"/>
      <c r="V89" s="289"/>
      <c r="W89" s="289"/>
      <c r="X89" s="289"/>
      <c r="Y89" s="289"/>
      <c r="Z89" s="289"/>
      <c r="AA89" s="42"/>
    </row>
    <row r="90" spans="1:27" ht="8.25" customHeight="1" x14ac:dyDescent="0.2">
      <c r="A90" s="42"/>
      <c r="B90" s="42"/>
      <c r="C90" s="42"/>
      <c r="D90" s="43"/>
      <c r="F90" s="42"/>
      <c r="G90" s="42"/>
      <c r="H90" s="42"/>
      <c r="I90" s="42"/>
      <c r="J90" s="42"/>
      <c r="K90" s="42"/>
      <c r="L90" s="42"/>
      <c r="M90" s="42"/>
      <c r="N90" s="42"/>
      <c r="O90" s="42" t="s">
        <v>158</v>
      </c>
      <c r="P90" s="42"/>
      <c r="Q90" s="42"/>
      <c r="R90" s="42"/>
      <c r="S90" s="42"/>
      <c r="T90" s="51"/>
      <c r="U90" s="42"/>
      <c r="V90" s="275"/>
      <c r="W90" s="275"/>
      <c r="X90" s="275"/>
      <c r="Y90" s="275"/>
      <c r="Z90" s="275"/>
      <c r="AA90" s="42"/>
    </row>
    <row r="91" spans="1:27" ht="9" customHeight="1" x14ac:dyDescent="0.2">
      <c r="A91" s="42"/>
      <c r="B91" s="42"/>
      <c r="C91" s="42"/>
      <c r="D91" s="285" t="s">
        <v>160</v>
      </c>
      <c r="E91" s="285"/>
      <c r="F91" s="285"/>
      <c r="G91" s="42"/>
      <c r="H91" s="42"/>
      <c r="I91" s="42"/>
      <c r="J91" s="42"/>
      <c r="K91" s="42"/>
      <c r="L91" s="42"/>
      <c r="M91" s="42"/>
      <c r="N91" s="42"/>
      <c r="O91" s="52" t="s">
        <v>159</v>
      </c>
      <c r="P91" s="42"/>
      <c r="Q91" s="42"/>
      <c r="R91" s="42"/>
      <c r="S91" s="42"/>
      <c r="T91" s="51"/>
      <c r="U91" s="42"/>
      <c r="V91" s="275"/>
      <c r="W91" s="275"/>
      <c r="X91" s="275"/>
      <c r="Y91" s="275"/>
      <c r="Z91" s="275"/>
      <c r="AA91" s="42"/>
    </row>
    <row r="92" spans="1:27" x14ac:dyDescent="0.2">
      <c r="A92" s="42"/>
      <c r="B92" s="42"/>
      <c r="C92" s="42"/>
      <c r="D92" s="285"/>
      <c r="E92" s="285"/>
      <c r="F92" s="285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51"/>
      <c r="U92" s="42"/>
      <c r="V92" s="42"/>
      <c r="W92" s="42"/>
      <c r="X92" s="42"/>
      <c r="Y92" s="49"/>
      <c r="Z92" s="50"/>
      <c r="AA92" s="42"/>
    </row>
  </sheetData>
  <sheetProtection algorithmName="SHA-512" hashValue="aNZbZnVJmRlZFwa75Ixi/XtWEClb7G0HyxnBPN5ov4DHc7mGkYuMi3Zd7yiuvpd1W6eHxrtzR9knAoYN405zJQ==" saltValue="FpYPhhG2AXx0CljurkmjVQ==" spinCount="100000" sheet="1" formatCells="0" selectLockedCells="1"/>
  <mergeCells count="38">
    <mergeCell ref="Q30:X30"/>
    <mergeCell ref="F6:K6"/>
    <mergeCell ref="M6:R6"/>
    <mergeCell ref="F10:H10"/>
    <mergeCell ref="K10:M10"/>
    <mergeCell ref="O10:P10"/>
    <mergeCell ref="R18:X18"/>
    <mergeCell ref="R19:X19"/>
    <mergeCell ref="K65:L65"/>
    <mergeCell ref="F34:X34"/>
    <mergeCell ref="Q36:X36"/>
    <mergeCell ref="A39:A51"/>
    <mergeCell ref="B39:B51"/>
    <mergeCell ref="C39:C51"/>
    <mergeCell ref="P43:X43"/>
    <mergeCell ref="M50:N50"/>
    <mergeCell ref="M51:N51"/>
    <mergeCell ref="M52:N52"/>
    <mergeCell ref="W54:X54"/>
    <mergeCell ref="K62:L62"/>
    <mergeCell ref="K64:L64"/>
    <mergeCell ref="Q64:X64"/>
    <mergeCell ref="V90:Z91"/>
    <mergeCell ref="AC4:AH8"/>
    <mergeCell ref="D92:F92"/>
    <mergeCell ref="D91:F91"/>
    <mergeCell ref="V84:Z84"/>
    <mergeCell ref="V87:Z87"/>
    <mergeCell ref="V85:Z86"/>
    <mergeCell ref="V88:Z89"/>
    <mergeCell ref="I80:Z80"/>
    <mergeCell ref="I82:Z82"/>
    <mergeCell ref="K67:L67"/>
    <mergeCell ref="K69:L69"/>
    <mergeCell ref="K71:L71"/>
    <mergeCell ref="Q71:X71"/>
    <mergeCell ref="O76:Z76"/>
    <mergeCell ref="O78:Z78"/>
  </mergeCells>
  <pageMargins left="0.19685039370078741" right="0.19685039370078741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"/>
  <sheetViews>
    <sheetView workbookViewId="0"/>
  </sheetViews>
  <sheetFormatPr baseColWidth="10" defaultRowHeight="12.75" x14ac:dyDescent="0.2"/>
  <sheetData/>
  <phoneticPr fontId="9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209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>(ROUND(($T$14*R18/100)/5,2))*5</f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ref="T19:T20" si="0">(ROUND(($T$14*R19/100)/5,2))*5</f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10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Januar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Stammdaten!E23*Januar!O12</f>
        <v>0</v>
      </c>
      <c r="J42" s="157"/>
      <c r="K42" s="158" t="s">
        <v>263</v>
      </c>
      <c r="L42" s="158"/>
      <c r="M42" s="158"/>
      <c r="N42" s="158"/>
      <c r="O42" s="158"/>
      <c r="P42" s="158"/>
      <c r="Q42" s="158"/>
      <c r="R42" s="232"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252</v>
      </c>
      <c r="L43" s="242"/>
      <c r="M43" s="242"/>
      <c r="N43" s="242"/>
      <c r="O43" s="242"/>
      <c r="P43" s="242"/>
      <c r="Q43" s="243"/>
      <c r="R43" s="231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Stammdaten!E19*Stammdaten!B26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avCfJlEsdJpafxBsPbtppUlLHdUPUKFMockmsiEK5QfoMafoLGbXJ6msXfT/500DwZkY+OXsH/VWdnLv1YLUQA==" saltValue="NbsMJiKp90jr8fbW5m8kxA==" spinCount="100000" sheet="1" selectLockedCells="1"/>
  <mergeCells count="26">
    <mergeCell ref="B62:H62"/>
    <mergeCell ref="J31:R31"/>
    <mergeCell ref="M46:Q46"/>
    <mergeCell ref="N33:O33"/>
    <mergeCell ref="M37:R37"/>
    <mergeCell ref="J46:L46"/>
    <mergeCell ref="M56:N56"/>
    <mergeCell ref="M57:N57"/>
    <mergeCell ref="M51:N51"/>
    <mergeCell ref="M52:N52"/>
    <mergeCell ref="M53:N53"/>
    <mergeCell ref="M54:N54"/>
    <mergeCell ref="M55:N55"/>
    <mergeCell ref="B46:E46"/>
    <mergeCell ref="F46:H46"/>
    <mergeCell ref="M49:N49"/>
    <mergeCell ref="K43:Q43"/>
    <mergeCell ref="G40:I40"/>
    <mergeCell ref="M50:N50"/>
    <mergeCell ref="R8:T8"/>
    <mergeCell ref="J25:R25"/>
    <mergeCell ref="O12:R12"/>
    <mergeCell ref="J13:R13"/>
    <mergeCell ref="K44:Q44"/>
    <mergeCell ref="B42:H42"/>
    <mergeCell ref="B47:R47"/>
  </mergeCells>
  <dataValidations count="1">
    <dataValidation type="list" allowBlank="1" showInputMessage="1" showErrorMessage="1" sqref="H8:H10" xr:uid="{D6C618B7-B316-4876-B1B1-20BA5D348A5B}">
      <formula1>$W$4:$W$5</formula1>
    </dataValidation>
  </dataValidations>
  <printOptions gridLinesSet="0"/>
  <pageMargins left="0.25" right="0.25" top="0.75" bottom="0.75" header="0.3" footer="0.3"/>
  <pageSetup paperSize="9" scale="7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FC37-BA86-4C87-9283-060B58699848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210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Februar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Stammdaten!E24*Februar!O12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Januar!R44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252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Januar!R46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/>
      <c r="P55" s="222"/>
      <c r="Q55" s="222"/>
      <c r="R55" s="223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/>
      <c r="P56" s="222"/>
      <c r="Q56" s="222"/>
      <c r="R56" s="224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GwYnX+9ze4EpeMOye1+d0rpZ9UYBsnBJWT0HNArHmMxauIwFs/Mb3yilX6U6E2ho02va8fO0gOGN8MQABThueQ==" saltValue="5LwxSs3dv3tVzG/+Db/O2g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0FB229EA-B6C5-4790-97BF-DEA512F5F736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8B06-98F4-4FD3-98CD-7F518719DDF7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211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März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Stammdaten!E25*März!O12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Februar!R44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252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Februar!R46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rKvjQqOWzYY21t7Pxvxp3HXV0ZKQU3xKe7acEmZsYaYjcsL6pk+b+qQ91auSiEwdxiVGaGbxRkCkaGC2FvAIEQ==" saltValue="fUt2txkXzo/0U5eDdo2k6w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329704C9-0C4C-422A-A676-F1AE2A5277DC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0362-223D-4F1A-B93D-5D1B9F393669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212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April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Stammdaten!E26*April!O12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März!R44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März!R46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/>
      <c r="P56" s="222"/>
      <c r="Q56" s="222"/>
      <c r="R56" s="224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iWNZ8+oYYDUQc2Fu6+nh/hjSbztAETxGNli7xwUgdRXutTZmDwv9KbadjotsxfD3uNmTOln6fE5o6Qxv4oN6ng==" saltValue="ZWcBrn4NGZDBXQwZ35dbPw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A3258C45-FCAD-493B-B1F3-8AA1C47A6359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2941-D4BF-45D8-A5FD-012BAA705F4A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213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Mai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Stammdaten!E27*Mai!O12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April!R44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256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April!R46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WVsg4OHtULc7mRh3uw36Kyb3Oa2E0Q/P48WpitamLcrhzPT851hMzl+JVTvlJ1Lh8G4R2dfwz2rUDTn2iJMMDg==" saltValue="94CGniEtwwp0AY22+bkdHQ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1B701968-C1B7-4231-9C50-B1D8CBE23C0E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901E-2615-4F41-95A1-D7B6A9B89C4F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214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Juni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Stammdaten!E28*Juni!O12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Mai!R44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Mai!R46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/>
      <c r="P56" s="222"/>
      <c r="Q56" s="222"/>
      <c r="R56" s="224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COcrKX//y3wmdE14VKrMp/WmRjbwu7mG9DekrnQHylpZsh1mZ905U2nFcBQer8fY3qlk40wFlUy0/jyk6JLpaQ==" saltValue="aXqlEJu7okzXZNLa8tEW0g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57855E12-3A00-4140-9F29-EE6E90CD4CD2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6F9E-5E5C-4400-AD4C-F1F3EE4BB699}">
  <sheetPr>
    <pageSetUpPr fitToPage="1"/>
  </sheetPr>
  <dimension ref="A1:Z66"/>
  <sheetViews>
    <sheetView showGridLines="0" zoomScale="90" zoomScaleNormal="90" workbookViewId="0">
      <selection activeCell="R23" sqref="R23"/>
    </sheetView>
  </sheetViews>
  <sheetFormatPr baseColWidth="10" defaultColWidth="11.42578125" defaultRowHeight="15" x14ac:dyDescent="0.2"/>
  <cols>
    <col min="1" max="1" width="1.28515625" style="1" customWidth="1"/>
    <col min="2" max="2" width="4.140625" style="1" customWidth="1"/>
    <col min="3" max="4" width="5.5703125" style="1" customWidth="1"/>
    <col min="5" max="5" width="11.7109375" style="1" customWidth="1"/>
    <col min="6" max="6" width="4.140625" style="1" customWidth="1"/>
    <col min="7" max="8" width="5.5703125" style="1" customWidth="1"/>
    <col min="9" max="9" width="11.7109375" style="1" customWidth="1"/>
    <col min="10" max="10" width="4.140625" style="1" customWidth="1"/>
    <col min="11" max="12" width="5.5703125" style="1" customWidth="1"/>
    <col min="13" max="13" width="2.7109375" style="1" customWidth="1"/>
    <col min="14" max="14" width="9.7109375" style="10" customWidth="1"/>
    <col min="15" max="15" width="4.140625" style="10" customWidth="1"/>
    <col min="16" max="17" width="5.5703125" style="10" customWidth="1"/>
    <col min="18" max="18" width="12.7109375" style="10" customWidth="1"/>
    <col min="19" max="19" width="5.140625" style="10" customWidth="1"/>
    <col min="20" max="20" width="17.85546875" style="10" customWidth="1"/>
    <col min="21" max="21" width="1.28515625" style="10" customWidth="1"/>
    <col min="22" max="22" width="11.42578125" style="1"/>
    <col min="23" max="23" width="0" style="1" hidden="1" customWidth="1"/>
    <col min="24" max="24" width="11.42578125" style="1"/>
    <col min="25" max="25" width="11.42578125" style="1" customWidth="1"/>
    <col min="26" max="41" width="11.42578125" style="1"/>
    <col min="42" max="42" width="11.42578125" style="1" customWidth="1"/>
    <col min="43" max="16384" width="11.42578125" style="1"/>
  </cols>
  <sheetData>
    <row r="1" spans="1:24" ht="21" customHeight="1" x14ac:dyDescent="0.25">
      <c r="A1" s="169"/>
      <c r="B1" s="183" t="s">
        <v>15</v>
      </c>
      <c r="C1" s="184"/>
      <c r="D1" s="184"/>
      <c r="E1" s="185"/>
      <c r="F1" s="185"/>
      <c r="G1" s="185"/>
      <c r="H1" s="185"/>
      <c r="I1" s="186"/>
      <c r="J1" s="184"/>
      <c r="K1" s="184"/>
      <c r="L1" s="184"/>
      <c r="M1" s="184"/>
      <c r="N1" s="187"/>
      <c r="O1" s="187"/>
      <c r="P1" s="187"/>
      <c r="Q1" s="187"/>
      <c r="R1" s="187"/>
      <c r="S1" s="187"/>
      <c r="T1" s="188"/>
      <c r="U1" s="103"/>
    </row>
    <row r="2" spans="1:24" ht="21" customHeight="1" x14ac:dyDescent="0.25">
      <c r="A2" s="169"/>
      <c r="B2" s="189"/>
      <c r="C2" s="169"/>
      <c r="D2" s="169"/>
      <c r="E2" s="190"/>
      <c r="F2" s="190"/>
      <c r="G2" s="190"/>
      <c r="H2" s="190"/>
      <c r="I2" s="191"/>
      <c r="J2" s="169"/>
      <c r="K2" s="169"/>
      <c r="L2" s="169"/>
      <c r="M2" s="169"/>
      <c r="N2" s="161"/>
      <c r="O2" s="161"/>
      <c r="P2" s="161"/>
      <c r="Q2" s="161"/>
      <c r="R2" s="161"/>
      <c r="S2" s="161"/>
      <c r="T2" s="181"/>
      <c r="U2" s="113"/>
    </row>
    <row r="3" spans="1:24" ht="14.25" customHeight="1" x14ac:dyDescent="0.25">
      <c r="A3" s="169"/>
      <c r="B3" s="192" t="s">
        <v>16</v>
      </c>
      <c r="C3" s="161"/>
      <c r="D3" s="161"/>
      <c r="E3" s="193"/>
      <c r="F3" s="193"/>
      <c r="G3" s="193"/>
      <c r="H3" s="193"/>
      <c r="I3" s="161"/>
      <c r="J3" s="193" t="s">
        <v>218</v>
      </c>
      <c r="K3" s="193"/>
      <c r="L3" s="161"/>
      <c r="M3" s="161"/>
      <c r="N3" s="161"/>
      <c r="O3" s="161"/>
      <c r="P3" s="161"/>
      <c r="Q3" s="161"/>
      <c r="R3" s="193" t="s">
        <v>200</v>
      </c>
      <c r="S3" s="161"/>
      <c r="T3" s="193" t="s">
        <v>219</v>
      </c>
      <c r="U3" s="14"/>
    </row>
    <row r="4" spans="1:24" ht="14.25" customHeight="1" x14ac:dyDescent="0.2">
      <c r="A4" s="169"/>
      <c r="B4" s="194" t="str">
        <f>IF(Stammdaten!B7&lt;&gt;"",Stammdaten!B7,"")</f>
        <v/>
      </c>
      <c r="C4" s="161"/>
      <c r="D4" s="161"/>
      <c r="E4" s="161"/>
      <c r="F4" s="161"/>
      <c r="G4" s="161"/>
      <c r="H4" s="161"/>
      <c r="I4" s="161"/>
      <c r="J4" s="161" t="str">
        <f>IF(Stammdaten!B14&lt;&gt;"",Stammdaten!B14,"")</f>
        <v/>
      </c>
      <c r="K4" s="161"/>
      <c r="L4" s="161"/>
      <c r="M4" s="161"/>
      <c r="N4" s="161"/>
      <c r="O4" s="161"/>
      <c r="P4" s="161"/>
      <c r="Q4" s="161"/>
      <c r="R4" s="161" t="s">
        <v>215</v>
      </c>
      <c r="S4" s="161"/>
      <c r="T4" s="195">
        <f>Stammdaten!B3</f>
        <v>2026</v>
      </c>
      <c r="U4" s="14"/>
      <c r="W4" s="87" t="s">
        <v>170</v>
      </c>
    </row>
    <row r="5" spans="1:24" ht="14.25" customHeight="1" x14ac:dyDescent="0.2">
      <c r="A5" s="169"/>
      <c r="B5" s="194" t="str">
        <f>IF(Stammdaten!B8&lt;&gt;0,Stammdaten!B8,"")</f>
        <v/>
      </c>
      <c r="C5" s="161"/>
      <c r="D5" s="161"/>
      <c r="E5" s="161"/>
      <c r="F5" s="161"/>
      <c r="G5" s="161"/>
      <c r="H5" s="161"/>
      <c r="I5" s="161"/>
      <c r="J5" s="161" t="str">
        <f>IF(Stammdaten!B15&lt;&gt;"",Stammdaten!B15,"")</f>
        <v/>
      </c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7"/>
      <c r="W5" s="87" t="s">
        <v>171</v>
      </c>
    </row>
    <row r="6" spans="1:24" ht="14.25" customHeight="1" x14ac:dyDescent="0.2">
      <c r="A6" s="169"/>
      <c r="B6" s="194" t="str">
        <f>IF(Stammdaten!B9&lt;&gt;0,Stammdaten!B9,"")</f>
        <v/>
      </c>
      <c r="C6" s="161"/>
      <c r="D6" s="161"/>
      <c r="E6" s="161"/>
      <c r="F6" s="161"/>
      <c r="G6" s="161"/>
      <c r="H6" s="161"/>
      <c r="I6" s="161"/>
      <c r="J6" s="161" t="str">
        <f>IF(Stammdaten!B16&lt;&gt;"",Stammdaten!B16,"")</f>
        <v/>
      </c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7"/>
    </row>
    <row r="7" spans="1:24" ht="14.25" customHeight="1" x14ac:dyDescent="0.25">
      <c r="A7" s="169"/>
      <c r="B7" s="194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93" t="s">
        <v>202</v>
      </c>
      <c r="S7" s="161"/>
      <c r="T7" s="161"/>
      <c r="U7" s="7"/>
    </row>
    <row r="8" spans="1:24" ht="14.25" customHeight="1" x14ac:dyDescent="0.2">
      <c r="A8" s="169"/>
      <c r="B8" s="194" t="s">
        <v>22</v>
      </c>
      <c r="C8" s="161"/>
      <c r="D8" s="161"/>
      <c r="E8" s="161"/>
      <c r="F8" s="161"/>
      <c r="G8" s="161"/>
      <c r="H8" s="196">
        <f>Stammdaten!B23</f>
        <v>0</v>
      </c>
      <c r="I8" s="161"/>
      <c r="J8" s="197"/>
      <c r="K8" s="197"/>
      <c r="L8" s="161"/>
      <c r="M8" s="161"/>
      <c r="N8" s="161"/>
      <c r="O8" s="197"/>
      <c r="P8" s="197"/>
      <c r="Q8" s="197"/>
      <c r="R8" s="247" t="str">
        <f>IF(Stammdaten!B17&lt;&gt;"",Stammdaten!B17,"")</f>
        <v/>
      </c>
      <c r="S8" s="247"/>
      <c r="T8" s="247"/>
      <c r="U8" s="7"/>
    </row>
    <row r="9" spans="1:24" ht="14.25" customHeight="1" x14ac:dyDescent="0.2">
      <c r="A9" s="169"/>
      <c r="B9" s="194" t="s">
        <v>28</v>
      </c>
      <c r="C9" s="161"/>
      <c r="D9" s="161"/>
      <c r="E9" s="161"/>
      <c r="F9" s="161"/>
      <c r="G9" s="161"/>
      <c r="H9" s="196">
        <f>Stammdaten!B24</f>
        <v>0</v>
      </c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7"/>
      <c r="X9" s="39"/>
    </row>
    <row r="10" spans="1:24" ht="13.5" customHeight="1" thickBot="1" x14ac:dyDescent="0.25">
      <c r="A10" s="169"/>
      <c r="B10" s="235" t="s">
        <v>273</v>
      </c>
      <c r="C10" s="199"/>
      <c r="D10" s="199"/>
      <c r="E10" s="199"/>
      <c r="F10" s="199"/>
      <c r="G10" s="199"/>
      <c r="H10" s="236">
        <f>Stammdaten!B25</f>
        <v>0</v>
      </c>
      <c r="I10" s="199"/>
      <c r="J10" s="198"/>
      <c r="K10" s="198"/>
      <c r="L10" s="198"/>
      <c r="M10" s="198"/>
      <c r="N10" s="200"/>
      <c r="O10" s="201"/>
      <c r="P10" s="201"/>
      <c r="Q10" s="201"/>
      <c r="R10" s="201"/>
      <c r="S10" s="200"/>
      <c r="T10" s="202"/>
      <c r="U10" s="36"/>
    </row>
    <row r="11" spans="1:24" s="20" customFormat="1" ht="14.25" customHeight="1" x14ac:dyDescent="0.2">
      <c r="T11" s="171"/>
    </row>
    <row r="12" spans="1:24" s="10" customFormat="1" ht="14.25" customHeight="1" x14ac:dyDescent="0.2">
      <c r="B12" s="15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02"/>
      <c r="N12" s="102" t="s">
        <v>172</v>
      </c>
      <c r="O12" s="249">
        <f>Stammdaten!B26</f>
        <v>0</v>
      </c>
      <c r="P12" s="249"/>
      <c r="Q12" s="249"/>
      <c r="R12" s="249"/>
      <c r="S12" s="102"/>
      <c r="T12" s="172">
        <f>O12*Stammdaten!$B$22</f>
        <v>0</v>
      </c>
    </row>
    <row r="13" spans="1:24" s="10" customFormat="1" ht="14.25" customHeight="1" x14ac:dyDescent="0.2">
      <c r="B13" s="15" t="s">
        <v>177</v>
      </c>
      <c r="C13" s="15"/>
      <c r="D13" s="15"/>
      <c r="E13" s="15"/>
      <c r="F13" s="15"/>
      <c r="G13" s="15"/>
      <c r="H13" s="15"/>
      <c r="I13" s="15"/>
      <c r="J13" s="250"/>
      <c r="K13" s="250"/>
      <c r="L13" s="250"/>
      <c r="M13" s="250"/>
      <c r="N13" s="250"/>
      <c r="O13" s="250"/>
      <c r="P13" s="250"/>
      <c r="Q13" s="250"/>
      <c r="R13" s="250"/>
      <c r="S13" s="15"/>
      <c r="T13" s="173"/>
    </row>
    <row r="14" spans="1:24" ht="21" customHeight="1" thickBot="1" x14ac:dyDescent="0.25">
      <c r="B14" s="107" t="s">
        <v>19</v>
      </c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70">
        <f>SUM(T12:T13)</f>
        <v>0</v>
      </c>
      <c r="U14" s="1"/>
    </row>
    <row r="15" spans="1:24" s="22" customFormat="1" ht="14.25" customHeight="1" x14ac:dyDescent="0.2">
      <c r="T15" s="174"/>
    </row>
    <row r="16" spans="1:24" s="10" customFormat="1" ht="14.25" customHeight="1" x14ac:dyDescent="0.2">
      <c r="B16" s="15" t="s">
        <v>21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 t="s">
        <v>1</v>
      </c>
      <c r="O16" s="15"/>
      <c r="P16" s="15"/>
      <c r="Q16" s="15"/>
      <c r="R16" s="104">
        <f>IF($H$9="Ja",Stammdaten!E8,0)</f>
        <v>0</v>
      </c>
      <c r="S16" s="15"/>
      <c r="T16" s="175">
        <f>(ROUND(($T$14*R16/100)/5,2))*5</f>
        <v>0</v>
      </c>
    </row>
    <row r="17" spans="2:20" s="10" customFormat="1" ht="14.25" customHeight="1" x14ac:dyDescent="0.2">
      <c r="B17" s="15" t="s">
        <v>20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 t="s">
        <v>1</v>
      </c>
      <c r="O17" s="15"/>
      <c r="P17" s="15"/>
      <c r="Q17" s="15"/>
      <c r="R17" s="104">
        <f>IF($H$9="Ja",Stammdaten!E9,0)</f>
        <v>0</v>
      </c>
      <c r="S17" s="15"/>
      <c r="T17" s="175">
        <f t="shared" ref="T17:T20" si="0">(ROUND(($T$14*R17/100)/5,2))*5</f>
        <v>0</v>
      </c>
    </row>
    <row r="18" spans="2:20" s="10" customFormat="1" ht="14.25" customHeight="1" x14ac:dyDescent="0.2">
      <c r="B18" s="15" t="s">
        <v>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1" t="s">
        <v>1</v>
      </c>
      <c r="O18" s="15"/>
      <c r="P18" s="15"/>
      <c r="Q18" s="15"/>
      <c r="R18" s="104">
        <f>SUM(Stammdaten!E10,0)</f>
        <v>0.35</v>
      </c>
      <c r="S18" s="15"/>
      <c r="T18" s="175">
        <f t="shared" si="0"/>
        <v>0</v>
      </c>
    </row>
    <row r="19" spans="2:20" s="10" customFormat="1" ht="14.25" customHeight="1" x14ac:dyDescent="0.2">
      <c r="B19" s="15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1" t="s">
        <v>1</v>
      </c>
      <c r="O19" s="15"/>
      <c r="P19" s="15"/>
      <c r="Q19" s="15"/>
      <c r="R19" s="104">
        <f>IF($H$10="Ja",Stammdaten!E11,0)</f>
        <v>0</v>
      </c>
      <c r="S19" s="15"/>
      <c r="T19" s="175">
        <f t="shared" si="0"/>
        <v>0</v>
      </c>
    </row>
    <row r="20" spans="2:20" s="10" customFormat="1" ht="14.25" customHeight="1" x14ac:dyDescent="0.2">
      <c r="B20" s="15" t="s">
        <v>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0"/>
      <c r="N20" s="11" t="s">
        <v>1</v>
      </c>
      <c r="O20" s="15"/>
      <c r="P20" s="15"/>
      <c r="Q20" s="15"/>
      <c r="R20" s="104">
        <f>IF($H$8="Ja",Stammdaten!E12,0)</f>
        <v>0</v>
      </c>
      <c r="S20" s="15"/>
      <c r="T20" s="175">
        <f t="shared" si="0"/>
        <v>0</v>
      </c>
    </row>
    <row r="21" spans="2:20" ht="21" customHeight="1" thickBot="1" x14ac:dyDescent="0.35">
      <c r="B21" s="3" t="s">
        <v>173</v>
      </c>
      <c r="E21" s="3"/>
      <c r="F21" s="3"/>
      <c r="G21" s="3"/>
      <c r="H21" s="3"/>
      <c r="I21" s="3"/>
      <c r="J21" s="3"/>
      <c r="K21" s="3"/>
      <c r="L21" s="3"/>
      <c r="M21" s="3"/>
      <c r="N21" s="16"/>
      <c r="O21" s="16"/>
      <c r="P21" s="16"/>
      <c r="Q21" s="16"/>
      <c r="R21" s="29"/>
      <c r="S21" s="16"/>
      <c r="T21" s="176">
        <f>(ROUND((SUM(T16:T20)/5),2))*5</f>
        <v>0</v>
      </c>
    </row>
    <row r="22" spans="2:20" s="22" customFormat="1" ht="14.25" customHeight="1" x14ac:dyDescent="0.2">
      <c r="T22" s="174"/>
    </row>
    <row r="23" spans="2:20" s="22" customFormat="1" ht="14.25" customHeight="1" x14ac:dyDescent="0.2">
      <c r="B23" s="15" t="s">
        <v>216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" t="s">
        <v>1</v>
      </c>
      <c r="O23" s="15"/>
      <c r="P23" s="15"/>
      <c r="Q23" s="15"/>
      <c r="R23" s="104">
        <f>Stammdaten!E13</f>
        <v>0</v>
      </c>
      <c r="S23" s="15"/>
      <c r="T23" s="175">
        <f>(ROUND((($T$14+T30)*R23/100)/5,2))*5</f>
        <v>0</v>
      </c>
    </row>
    <row r="24" spans="2:20" s="10" customFormat="1" ht="14.25" customHeight="1" x14ac:dyDescent="0.2">
      <c r="B24" s="15" t="s">
        <v>18</v>
      </c>
      <c r="C24" s="15"/>
      <c r="D24" s="15"/>
      <c r="E24" s="15"/>
      <c r="F24" s="15"/>
      <c r="G24" s="15"/>
      <c r="H24" s="15"/>
      <c r="I24" s="15"/>
      <c r="M24" s="82"/>
      <c r="N24" s="28"/>
      <c r="O24" s="10" t="s">
        <v>0</v>
      </c>
      <c r="R24" s="135"/>
      <c r="S24" s="15"/>
      <c r="T24" s="175">
        <f>IF(R24&lt;&gt;"",R24,IF(Stammdaten!E7&lt;&gt;"",Stammdaten!E7,""))</f>
        <v>0</v>
      </c>
    </row>
    <row r="25" spans="2:20" s="10" customFormat="1" ht="14.25" customHeight="1" x14ac:dyDescent="0.2">
      <c r="B25" s="15" t="s">
        <v>184</v>
      </c>
      <c r="C25" s="15"/>
      <c r="D25" s="15"/>
      <c r="E25" s="15"/>
      <c r="F25" s="15"/>
      <c r="G25" s="15"/>
      <c r="H25" s="15"/>
      <c r="I25" s="15"/>
      <c r="J25" s="248"/>
      <c r="K25" s="248"/>
      <c r="L25" s="248"/>
      <c r="M25" s="248"/>
      <c r="N25" s="248"/>
      <c r="O25" s="248"/>
      <c r="P25" s="248"/>
      <c r="Q25" s="248"/>
      <c r="R25" s="248"/>
      <c r="S25" s="15"/>
      <c r="T25" s="173"/>
    </row>
    <row r="26" spans="2:20" ht="21" customHeight="1" thickBot="1" x14ac:dyDescent="0.35">
      <c r="B26" s="3" t="s">
        <v>174</v>
      </c>
      <c r="E26" s="3"/>
      <c r="F26" s="3"/>
      <c r="G26" s="3"/>
      <c r="H26" s="3"/>
      <c r="I26" s="3"/>
      <c r="J26" s="3"/>
      <c r="K26" s="3"/>
      <c r="L26" s="3"/>
      <c r="M26" s="3"/>
      <c r="N26" s="16"/>
      <c r="O26" s="16"/>
      <c r="P26" s="16"/>
      <c r="Q26" s="16"/>
      <c r="R26" s="29"/>
      <c r="S26" s="16"/>
      <c r="T26" s="176">
        <f>(ROUND((SUM(T23:T25)/5),2))*5</f>
        <v>0</v>
      </c>
    </row>
    <row r="27" spans="2:20" s="22" customFormat="1" ht="14.25" customHeight="1" x14ac:dyDescent="0.3">
      <c r="B27" s="2"/>
      <c r="C27" s="1"/>
      <c r="D27" s="1"/>
      <c r="E27" s="2"/>
      <c r="F27" s="2"/>
      <c r="G27" s="2"/>
      <c r="H27" s="2"/>
      <c r="I27" s="2"/>
      <c r="J27" s="2"/>
      <c r="K27" s="2"/>
      <c r="L27" s="2"/>
      <c r="M27" s="2"/>
      <c r="N27" s="16"/>
      <c r="O27" s="16"/>
      <c r="P27" s="16"/>
      <c r="Q27" s="16"/>
      <c r="R27" s="29"/>
      <c r="S27" s="16"/>
      <c r="T27" s="302"/>
    </row>
    <row r="28" spans="2:20" s="22" customFormat="1" ht="21" customHeight="1" thickBot="1" x14ac:dyDescent="0.35">
      <c r="B28" s="303" t="s">
        <v>274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5">
        <f>SUM(T14-T21-T26)</f>
        <v>0</v>
      </c>
    </row>
    <row r="29" spans="2:20" s="2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78"/>
    </row>
    <row r="30" spans="2:20" s="10" customFormat="1" ht="14.25" customHeight="1" x14ac:dyDescent="0.2">
      <c r="B30" s="15" t="s">
        <v>217</v>
      </c>
      <c r="C30" s="15"/>
      <c r="D30" s="15"/>
      <c r="E30" s="15"/>
      <c r="F30" s="15"/>
      <c r="G30" s="15"/>
      <c r="H30" s="15"/>
      <c r="R30" s="135"/>
      <c r="S30" s="15"/>
      <c r="T30" s="208">
        <f>IF(R30&lt;&gt;"",R30,IF(Stammdaten!E16&lt;&gt;"",Stammdaten!E16,""))</f>
        <v>0</v>
      </c>
    </row>
    <row r="31" spans="2:20" s="10" customFormat="1" ht="14.25" customHeight="1" x14ac:dyDescent="0.2">
      <c r="B31" s="15" t="s">
        <v>185</v>
      </c>
      <c r="C31" s="15"/>
      <c r="D31" s="15"/>
      <c r="E31" s="15"/>
      <c r="F31" s="15"/>
      <c r="G31" s="15"/>
      <c r="H31" s="15"/>
      <c r="I31" s="15"/>
      <c r="J31" s="248"/>
      <c r="K31" s="248"/>
      <c r="L31" s="248"/>
      <c r="M31" s="248"/>
      <c r="N31" s="248"/>
      <c r="O31" s="248"/>
      <c r="P31" s="248"/>
      <c r="Q31" s="248"/>
      <c r="R31" s="248"/>
      <c r="S31" s="15"/>
      <c r="T31" s="177"/>
    </row>
    <row r="32" spans="2:20" ht="21" customHeight="1" thickBot="1" x14ac:dyDescent="0.35">
      <c r="B32" s="2" t="s">
        <v>4</v>
      </c>
      <c r="E32" s="2"/>
      <c r="F32" s="2"/>
      <c r="G32" s="2"/>
      <c r="H32" s="2"/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76">
        <f>(ROUND((SUM(T30:T31)/5),2))*5</f>
        <v>0</v>
      </c>
    </row>
    <row r="33" spans="2:26" s="21" customFormat="1" ht="14.25" customHeight="1" x14ac:dyDescent="0.2">
      <c r="M33" s="132"/>
      <c r="N33" s="255"/>
      <c r="O33" s="255"/>
      <c r="P33" s="132"/>
      <c r="Q33" s="132"/>
      <c r="R33" s="132"/>
      <c r="T33" s="178"/>
    </row>
    <row r="34" spans="2:26" s="108" customFormat="1" ht="18.75" thickBot="1" x14ac:dyDescent="0.3">
      <c r="B34" s="77" t="s">
        <v>24</v>
      </c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179">
        <f>(ROUND(((T14-T21+T32-T26)/5),2))*5</f>
        <v>0</v>
      </c>
    </row>
    <row r="35" spans="2:26" s="10" customFormat="1" ht="14.25" customHeight="1" thickTop="1" x14ac:dyDescent="0.2">
      <c r="B35" s="15" t="s">
        <v>25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73"/>
    </row>
    <row r="36" spans="2:26" s="10" customFormat="1" ht="14.25" customHeight="1" x14ac:dyDescent="0.2">
      <c r="B36" s="15" t="s">
        <v>26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73"/>
    </row>
    <row r="37" spans="2:26" s="10" customFormat="1" ht="14.25" customHeight="1" x14ac:dyDescent="0.2">
      <c r="B37" s="15" t="s">
        <v>186</v>
      </c>
      <c r="C37" s="15"/>
      <c r="D37" s="15"/>
      <c r="E37" s="15"/>
      <c r="F37" s="15"/>
      <c r="G37" s="15"/>
      <c r="H37" s="15"/>
      <c r="I37" s="15"/>
      <c r="J37" s="33"/>
      <c r="K37" s="33"/>
      <c r="L37" s="33"/>
      <c r="M37" s="256" t="str">
        <f>IF(Stammdaten!B18&lt;&gt;"",Stammdaten!B18,"")</f>
        <v/>
      </c>
      <c r="N37" s="256"/>
      <c r="O37" s="256"/>
      <c r="P37" s="256"/>
      <c r="Q37" s="256"/>
      <c r="R37" s="256"/>
      <c r="S37" s="15"/>
      <c r="T37" s="175">
        <f>T34-T35-T36</f>
        <v>0</v>
      </c>
    </row>
    <row r="38" spans="2:26" ht="14.25" customHeight="1" x14ac:dyDescent="0.3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17"/>
      <c r="O38"/>
      <c r="P38"/>
      <c r="Q38"/>
      <c r="R38" s="17"/>
      <c r="S38" s="17"/>
      <c r="T38" s="180"/>
    </row>
    <row r="39" spans="2:26" ht="39.75" customHeight="1" x14ac:dyDescent="0.3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7"/>
      <c r="O39"/>
      <c r="P39"/>
      <c r="Q39"/>
      <c r="R39" s="17"/>
      <c r="S39" s="17"/>
      <c r="T39" s="180"/>
      <c r="Z39" s="169"/>
    </row>
    <row r="40" spans="2:26" ht="16.5" customHeight="1" x14ac:dyDescent="0.25">
      <c r="B40" s="77" t="s">
        <v>191</v>
      </c>
      <c r="E40" s="77"/>
      <c r="F40" s="77"/>
      <c r="G40" s="244" t="str">
        <f>R4</f>
        <v>Juli</v>
      </c>
      <c r="H40" s="244"/>
      <c r="I40" s="244"/>
      <c r="T40" s="181"/>
      <c r="U40" s="28"/>
    </row>
    <row r="41" spans="2:26" s="100" customFormat="1" ht="16.5" customHeight="1" x14ac:dyDescent="0.2">
      <c r="B41" s="110" t="s">
        <v>222</v>
      </c>
      <c r="I41" s="105"/>
      <c r="K41" s="110" t="s">
        <v>252</v>
      </c>
      <c r="T41" s="182"/>
      <c r="U41" s="106"/>
    </row>
    <row r="42" spans="2:26" s="10" customFormat="1" ht="16.5" customHeight="1" x14ac:dyDescent="0.2">
      <c r="B42" s="241" t="s">
        <v>220</v>
      </c>
      <c r="C42" s="242"/>
      <c r="D42" s="242"/>
      <c r="E42" s="242"/>
      <c r="F42" s="242"/>
      <c r="G42" s="242"/>
      <c r="H42" s="243"/>
      <c r="I42" s="209">
        <f>Stammdaten!E29*Juli!O12</f>
        <v>0</v>
      </c>
      <c r="J42" s="157"/>
      <c r="K42" s="158" t="s">
        <v>253</v>
      </c>
      <c r="L42" s="158"/>
      <c r="M42" s="158"/>
      <c r="N42" s="158"/>
      <c r="O42" s="158"/>
      <c r="P42" s="158"/>
      <c r="Q42" s="159"/>
      <c r="R42" s="160">
        <f>Juni!R44</f>
        <v>0</v>
      </c>
      <c r="S42" s="161"/>
      <c r="T42" s="28"/>
      <c r="U42" s="28"/>
    </row>
    <row r="43" spans="2:26" s="10" customFormat="1" ht="16.5" customHeight="1" x14ac:dyDescent="0.2">
      <c r="B43" s="162" t="s">
        <v>221</v>
      </c>
      <c r="C43" s="158"/>
      <c r="D43" s="158"/>
      <c r="E43" s="158"/>
      <c r="F43" s="158"/>
      <c r="G43" s="158"/>
      <c r="H43" s="159"/>
      <c r="I43" s="156">
        <f>P58+(SUM(D50:D57,H50:H57,L50:L57,Q50:Q56)/60-ROUNDDOWN(SUM(D50:D57,H50:H57,L50:L57,Q50:Q56)/60,0))</f>
        <v>0</v>
      </c>
      <c r="J43" s="163"/>
      <c r="K43" s="241" t="s">
        <v>255</v>
      </c>
      <c r="L43" s="242"/>
      <c r="M43" s="242"/>
      <c r="N43" s="242"/>
      <c r="O43" s="242"/>
      <c r="P43" s="242"/>
      <c r="Q43" s="243"/>
      <c r="R43" s="160">
        <f>I44</f>
        <v>0</v>
      </c>
      <c r="S43" s="161"/>
      <c r="T43" s="28"/>
      <c r="U43" s="28"/>
    </row>
    <row r="44" spans="2:26" s="10" customFormat="1" ht="16.5" customHeight="1" x14ac:dyDescent="0.2">
      <c r="B44" s="162" t="s">
        <v>252</v>
      </c>
      <c r="C44" s="158"/>
      <c r="D44" s="158"/>
      <c r="E44" s="158"/>
      <c r="F44" s="158"/>
      <c r="G44" s="158"/>
      <c r="H44" s="159"/>
      <c r="I44" s="156">
        <f>I43-I42</f>
        <v>0</v>
      </c>
      <c r="J44" s="163"/>
      <c r="K44" s="241" t="s">
        <v>254</v>
      </c>
      <c r="L44" s="242"/>
      <c r="M44" s="242"/>
      <c r="N44" s="242"/>
      <c r="O44" s="242"/>
      <c r="P44" s="242"/>
      <c r="Q44" s="243"/>
      <c r="R44" s="160">
        <f>R42+R43</f>
        <v>0</v>
      </c>
      <c r="S44" s="161"/>
      <c r="T44" s="28"/>
      <c r="U44" s="28"/>
    </row>
    <row r="45" spans="2:26" s="10" customFormat="1" ht="16.5" customHeight="1" x14ac:dyDescent="0.2">
      <c r="T45" s="82"/>
    </row>
    <row r="46" spans="2:26" s="10" customFormat="1" ht="16.5" customHeight="1" x14ac:dyDescent="0.2">
      <c r="B46" s="263" t="s">
        <v>194</v>
      </c>
      <c r="C46" s="264"/>
      <c r="D46" s="264"/>
      <c r="E46" s="265"/>
      <c r="F46" s="266">
        <f>Juni!R46</f>
        <v>0</v>
      </c>
      <c r="G46" s="267"/>
      <c r="H46" s="268"/>
      <c r="I46" s="114" t="s">
        <v>195</v>
      </c>
      <c r="J46" s="257"/>
      <c r="K46" s="258"/>
      <c r="L46" s="259"/>
      <c r="M46" s="254" t="s">
        <v>27</v>
      </c>
      <c r="N46" s="254"/>
      <c r="O46" s="254"/>
      <c r="P46" s="254"/>
      <c r="Q46" s="254"/>
      <c r="R46" s="225">
        <f>F46-J46</f>
        <v>0</v>
      </c>
    </row>
    <row r="47" spans="2:26" s="10" customFormat="1" ht="16.5" customHeight="1" x14ac:dyDescent="0.25">
      <c r="B47" s="251" t="s">
        <v>268</v>
      </c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</row>
    <row r="48" spans="2:26" s="10" customFormat="1" ht="16.5" customHeight="1" x14ac:dyDescent="0.2">
      <c r="B48" s="115"/>
      <c r="C48" s="115"/>
      <c r="D48" s="115"/>
      <c r="E48" s="115"/>
      <c r="F48" s="115"/>
      <c r="G48" s="115"/>
      <c r="H48" s="115"/>
      <c r="I48" s="116"/>
      <c r="J48" s="116"/>
      <c r="K48" s="116"/>
      <c r="L48" s="23"/>
      <c r="M48" s="23"/>
      <c r="N48" s="116"/>
      <c r="O48" s="116"/>
      <c r="P48" s="116"/>
      <c r="Q48" s="116"/>
      <c r="T48" s="23"/>
    </row>
    <row r="49" spans="1:22" s="10" customFormat="1" ht="16.5" customHeight="1" x14ac:dyDescent="0.2">
      <c r="B49" s="23" t="s">
        <v>192</v>
      </c>
      <c r="C49" s="23" t="s">
        <v>189</v>
      </c>
      <c r="D49" s="23" t="s">
        <v>199</v>
      </c>
      <c r="E49" s="23" t="s">
        <v>203</v>
      </c>
      <c r="F49" s="23" t="s">
        <v>192</v>
      </c>
      <c r="G49" s="23" t="s">
        <v>189</v>
      </c>
      <c r="H49" s="23" t="s">
        <v>199</v>
      </c>
      <c r="I49" s="10" t="s">
        <v>203</v>
      </c>
      <c r="J49" s="23" t="s">
        <v>192</v>
      </c>
      <c r="K49" s="23" t="s">
        <v>189</v>
      </c>
      <c r="L49" s="23" t="s">
        <v>199</v>
      </c>
      <c r="M49" s="269" t="s">
        <v>203</v>
      </c>
      <c r="N49" s="269"/>
      <c r="O49" s="23" t="s">
        <v>192</v>
      </c>
      <c r="P49" s="23" t="s">
        <v>189</v>
      </c>
      <c r="Q49" s="23" t="s">
        <v>199</v>
      </c>
      <c r="R49" s="23" t="s">
        <v>203</v>
      </c>
      <c r="S49" s="28"/>
    </row>
    <row r="50" spans="1:22" s="10" customFormat="1" ht="16.5" customHeight="1" x14ac:dyDescent="0.2">
      <c r="A50" s="117"/>
      <c r="B50" s="118">
        <v>1</v>
      </c>
      <c r="C50" s="119"/>
      <c r="D50" s="119"/>
      <c r="E50" s="120"/>
      <c r="F50" s="121">
        <v>9</v>
      </c>
      <c r="G50" s="119"/>
      <c r="H50" s="119"/>
      <c r="I50" s="122"/>
      <c r="J50" s="121">
        <v>17</v>
      </c>
      <c r="K50" s="119"/>
      <c r="L50" s="119"/>
      <c r="M50" s="245"/>
      <c r="N50" s="246"/>
      <c r="O50" s="121">
        <v>25</v>
      </c>
      <c r="P50" s="119"/>
      <c r="Q50" s="119"/>
      <c r="R50" s="123"/>
      <c r="T50" s="28"/>
      <c r="U50" s="28"/>
    </row>
    <row r="51" spans="1:22" s="10" customFormat="1" ht="16.5" customHeight="1" x14ac:dyDescent="0.2">
      <c r="A51" s="117"/>
      <c r="B51" s="124">
        <v>2</v>
      </c>
      <c r="C51" s="119"/>
      <c r="D51" s="119"/>
      <c r="E51" s="125"/>
      <c r="F51" s="126">
        <v>10</v>
      </c>
      <c r="G51" s="119"/>
      <c r="H51" s="119"/>
      <c r="I51" s="127"/>
      <c r="J51" s="126">
        <v>18</v>
      </c>
      <c r="K51" s="119"/>
      <c r="L51" s="119"/>
      <c r="M51" s="260"/>
      <c r="N51" s="261"/>
      <c r="O51" s="126">
        <v>26</v>
      </c>
      <c r="P51" s="119"/>
      <c r="Q51" s="119"/>
      <c r="R51" s="128"/>
      <c r="T51" s="28"/>
      <c r="U51" s="28"/>
    </row>
    <row r="52" spans="1:22" s="10" customFormat="1" ht="16.5" customHeight="1" x14ac:dyDescent="0.2">
      <c r="A52" s="117"/>
      <c r="B52" s="124">
        <v>3</v>
      </c>
      <c r="C52" s="119"/>
      <c r="D52" s="119"/>
      <c r="E52" s="125"/>
      <c r="F52" s="126">
        <v>11</v>
      </c>
      <c r="G52" s="119"/>
      <c r="H52" s="119"/>
      <c r="I52" s="127"/>
      <c r="J52" s="126">
        <v>19</v>
      </c>
      <c r="K52" s="119"/>
      <c r="L52" s="119"/>
      <c r="M52" s="260"/>
      <c r="N52" s="261"/>
      <c r="O52" s="126">
        <v>27</v>
      </c>
      <c r="P52" s="119"/>
      <c r="Q52" s="119"/>
      <c r="R52" s="128"/>
      <c r="T52" s="82"/>
    </row>
    <row r="53" spans="1:22" s="10" customFormat="1" ht="16.5" customHeight="1" x14ac:dyDescent="0.2">
      <c r="A53" s="117"/>
      <c r="B53" s="124">
        <v>4</v>
      </c>
      <c r="C53" s="119"/>
      <c r="D53" s="119"/>
      <c r="E53" s="125"/>
      <c r="F53" s="126">
        <v>12</v>
      </c>
      <c r="G53" s="119"/>
      <c r="H53" s="119"/>
      <c r="I53" s="127"/>
      <c r="J53" s="126">
        <v>20</v>
      </c>
      <c r="K53" s="119"/>
      <c r="L53" s="119"/>
      <c r="M53" s="260"/>
      <c r="N53" s="261"/>
      <c r="O53" s="126">
        <v>28</v>
      </c>
      <c r="P53" s="119"/>
      <c r="Q53" s="119"/>
      <c r="R53" s="128"/>
      <c r="V53" s="82"/>
    </row>
    <row r="54" spans="1:22" s="10" customFormat="1" ht="16.5" customHeight="1" x14ac:dyDescent="0.2">
      <c r="A54" s="117"/>
      <c r="B54" s="124">
        <v>5</v>
      </c>
      <c r="C54" s="119"/>
      <c r="D54" s="119"/>
      <c r="E54" s="125"/>
      <c r="F54" s="126">
        <v>13</v>
      </c>
      <c r="G54" s="119"/>
      <c r="H54" s="119"/>
      <c r="I54" s="127"/>
      <c r="J54" s="126">
        <v>21</v>
      </c>
      <c r="K54" s="119"/>
      <c r="L54" s="119"/>
      <c r="M54" s="260"/>
      <c r="N54" s="261"/>
      <c r="O54" s="126">
        <v>29</v>
      </c>
      <c r="P54" s="119"/>
      <c r="Q54" s="119"/>
      <c r="R54" s="128"/>
    </row>
    <row r="55" spans="1:22" s="10" customFormat="1" ht="16.5" customHeight="1" x14ac:dyDescent="0.2">
      <c r="A55" s="117"/>
      <c r="B55" s="124">
        <v>6</v>
      </c>
      <c r="C55" s="119"/>
      <c r="D55" s="119"/>
      <c r="E55" s="125"/>
      <c r="F55" s="126">
        <v>14</v>
      </c>
      <c r="G55" s="119"/>
      <c r="H55" s="119"/>
      <c r="I55" s="127"/>
      <c r="J55" s="126">
        <v>22</v>
      </c>
      <c r="K55" s="119"/>
      <c r="L55" s="119"/>
      <c r="M55" s="260"/>
      <c r="N55" s="261"/>
      <c r="O55" s="126">
        <v>30</v>
      </c>
      <c r="P55" s="119"/>
      <c r="Q55" s="119"/>
      <c r="R55" s="128"/>
    </row>
    <row r="56" spans="1:22" s="10" customFormat="1" ht="16.5" customHeight="1" x14ac:dyDescent="0.2">
      <c r="A56" s="117"/>
      <c r="B56" s="124">
        <v>7</v>
      </c>
      <c r="C56" s="119"/>
      <c r="D56" s="119"/>
      <c r="E56" s="125"/>
      <c r="F56" s="126">
        <v>15</v>
      </c>
      <c r="G56" s="119"/>
      <c r="H56" s="119"/>
      <c r="I56" s="127"/>
      <c r="J56" s="126">
        <v>23</v>
      </c>
      <c r="K56" s="119"/>
      <c r="L56" s="119"/>
      <c r="M56" s="260"/>
      <c r="N56" s="261"/>
      <c r="O56" s="129">
        <v>31</v>
      </c>
      <c r="P56" s="119"/>
      <c r="Q56" s="119"/>
      <c r="R56" s="130"/>
    </row>
    <row r="57" spans="1:22" s="10" customFormat="1" ht="16.5" customHeight="1" x14ac:dyDescent="0.25">
      <c r="A57" s="117"/>
      <c r="B57" s="124">
        <v>8</v>
      </c>
      <c r="C57" s="119"/>
      <c r="D57" s="119"/>
      <c r="E57" s="125"/>
      <c r="F57" s="126">
        <v>16</v>
      </c>
      <c r="G57" s="119"/>
      <c r="H57" s="119"/>
      <c r="I57" s="127"/>
      <c r="J57" s="126">
        <v>24</v>
      </c>
      <c r="K57" s="119"/>
      <c r="L57" s="119"/>
      <c r="M57" s="260"/>
      <c r="N57" s="262"/>
      <c r="O57" s="164"/>
      <c r="P57" s="165" t="s">
        <v>189</v>
      </c>
      <c r="Q57" s="166" t="s">
        <v>199</v>
      </c>
      <c r="R57" s="167"/>
      <c r="S57" s="161"/>
    </row>
    <row r="58" spans="1:22" s="10" customFormat="1" ht="16.5" customHeight="1" x14ac:dyDescent="0.25">
      <c r="N58" s="17" t="s">
        <v>193</v>
      </c>
      <c r="O58" s="168"/>
      <c r="P58" s="168">
        <f>(SUM(C50:C57,G50:G56,G57,K50:K57,P50:P56))+(ROUNDDOWN(SUM(D50:D57,H50:H57,L50:L57,Q50:Q56)/60,0))</f>
        <v>0</v>
      </c>
      <c r="Q58" s="168">
        <f>(SUM(D50:D57,H50:H57,L50:L57,Q50:Q56)/60-ROUNDDOWN(SUM(D50:D57,H50:H57,L50:L57,Q50:Q56)/60,0))*60</f>
        <v>0</v>
      </c>
      <c r="R58" s="161"/>
      <c r="S58" s="161"/>
    </row>
    <row r="59" spans="1:22" s="10" customFormat="1" ht="16.5" customHeight="1" x14ac:dyDescent="0.25">
      <c r="N59" s="17"/>
      <c r="O59" s="168"/>
      <c r="P59" s="168"/>
      <c r="Q59" s="168"/>
      <c r="R59" s="161"/>
      <c r="S59" s="161"/>
    </row>
    <row r="60" spans="1:22" s="10" customFormat="1" ht="16.5" customHeight="1" x14ac:dyDescent="0.25">
      <c r="N60" s="17"/>
      <c r="O60" s="112"/>
      <c r="P60" s="112"/>
      <c r="Q60" s="112"/>
    </row>
    <row r="61" spans="1:22" s="10" customFormat="1" ht="16.5" customHeight="1" x14ac:dyDescent="0.2"/>
    <row r="62" spans="1:22" s="10" customFormat="1" ht="16.5" customHeight="1" x14ac:dyDescent="0.2">
      <c r="B62" s="252"/>
      <c r="C62" s="252"/>
      <c r="D62" s="252"/>
      <c r="E62" s="252"/>
      <c r="F62" s="252"/>
      <c r="G62" s="252"/>
      <c r="H62" s="253"/>
      <c r="J62" s="10" t="s">
        <v>36</v>
      </c>
      <c r="R62" s="10" t="s">
        <v>37</v>
      </c>
    </row>
    <row r="63" spans="1:22" s="10" customFormat="1" ht="16.5" customHeight="1" x14ac:dyDescent="0.2">
      <c r="B63" s="10" t="s">
        <v>190</v>
      </c>
      <c r="J63" s="10" t="s">
        <v>38</v>
      </c>
      <c r="R63" s="10" t="s">
        <v>39</v>
      </c>
    </row>
    <row r="64" spans="1:22" s="10" customFormat="1" ht="16.5" customHeight="1" x14ac:dyDescent="0.2"/>
    <row r="65" spans="12:24" x14ac:dyDescent="0.2">
      <c r="L65" s="10"/>
      <c r="M65" s="10"/>
      <c r="V65" s="10"/>
    </row>
    <row r="66" spans="12:24" x14ac:dyDescent="0.2">
      <c r="N66" s="1"/>
      <c r="O66" s="1"/>
      <c r="P66" s="1"/>
      <c r="V66" s="10"/>
      <c r="W66" s="10"/>
      <c r="X66" s="10"/>
    </row>
  </sheetData>
  <sheetProtection algorithmName="SHA-512" hashValue="mQj1yVfjQ4UvqlF9VLpjfr2WwKg1AHTFveOwVvQSlrZISNuVhBuVsF6SRu0NV1G+Yb0IOMva4XXUN1Vfcaig2g==" saltValue="dOCaSaGY2M9knHK4Wf4iRQ==" spinCount="100000" sheet="1" selectLockedCells="1"/>
  <mergeCells count="26">
    <mergeCell ref="N33:O33"/>
    <mergeCell ref="R8:T8"/>
    <mergeCell ref="O12:R12"/>
    <mergeCell ref="J13:R13"/>
    <mergeCell ref="J25:R25"/>
    <mergeCell ref="J31:R31"/>
    <mergeCell ref="M37:R37"/>
    <mergeCell ref="G40:I40"/>
    <mergeCell ref="K43:Q43"/>
    <mergeCell ref="B46:E46"/>
    <mergeCell ref="F46:H46"/>
    <mergeCell ref="J46:L46"/>
    <mergeCell ref="M46:Q46"/>
    <mergeCell ref="K44:Q44"/>
    <mergeCell ref="B42:H42"/>
    <mergeCell ref="B47:R47"/>
    <mergeCell ref="M55:N55"/>
    <mergeCell ref="M56:N56"/>
    <mergeCell ref="M57:N57"/>
    <mergeCell ref="B62:H62"/>
    <mergeCell ref="M49:N49"/>
    <mergeCell ref="M50:N50"/>
    <mergeCell ref="M51:N51"/>
    <mergeCell ref="M52:N52"/>
    <mergeCell ref="M53:N53"/>
    <mergeCell ref="M54:N54"/>
  </mergeCells>
  <dataValidations count="1">
    <dataValidation type="list" allowBlank="1" showInputMessage="1" showErrorMessage="1" sqref="H8:H10" xr:uid="{6B3746FA-8CBB-472E-857A-F0E42D4F06EE}">
      <formula1>$W$4:$W$5</formula1>
    </dataValidation>
  </dataValidations>
  <printOptions gridLinesSet="0"/>
  <pageMargins left="0.25" right="0.25" top="0.75" bottom="0.75" header="0.3" footer="0.3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Stammdaten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Lohnzusammenstellung</vt:lpstr>
      <vt:lpstr>Lohnausweis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Lohnausweis!Druckbereich</vt:lpstr>
      <vt:lpstr>Lohnzusammenstellung!Druckbereich</vt:lpstr>
      <vt:lpstr>Mai!Druckbereich</vt:lpstr>
      <vt:lpstr>März!Druckbereich</vt:lpstr>
      <vt:lpstr>November!Druckbereich</vt:lpstr>
      <vt:lpstr>Oktober!Druckbereich</vt:lpstr>
      <vt:lpstr>September!Druckbereich</vt:lpstr>
      <vt:lpstr>Stammdaten!Druckbereich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Lohnabrechnung</dc:title>
  <dc:subject>Lohn</dc:subject>
  <dc:creator>Frick Brigitte</dc:creator>
  <cp:keywords>Lohnliste</cp:keywords>
  <cp:lastModifiedBy>Leonardo Mazzanti</cp:lastModifiedBy>
  <cp:lastPrinted>2026-01-15T13:50:33Z</cp:lastPrinted>
  <dcterms:created xsi:type="dcterms:W3CDTF">1996-09-15T13:40:45Z</dcterms:created>
  <dcterms:modified xsi:type="dcterms:W3CDTF">2026-01-19T11:08:12Z</dcterms:modified>
</cp:coreProperties>
</file>